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1.1 - ZRN" sheetId="2" r:id="rId2"/>
    <sheet name="SO 1.2 - VRN" sheetId="3" r:id="rId3"/>
    <sheet name="∑ - Materiál dodávaný obj..." sheetId="4" r:id="rId4"/>
    <sheet name="SO 2.1 - ZRN" sheetId="5" r:id="rId5"/>
    <sheet name="SO 2.2 - VRN" sheetId="6" r:id="rId6"/>
    <sheet name="SO 3.1 - ZRN" sheetId="7" r:id="rId7"/>
    <sheet name="SO 3.2 - VRN" sheetId="8" r:id="rId8"/>
    <sheet name="∑ - Materiál dodávaný obj..._01" sheetId="9" r:id="rId9"/>
    <sheet name="SO 4.1 - ZRN" sheetId="10" r:id="rId10"/>
    <sheet name="SO 4.2 - VRN" sheetId="11" r:id="rId11"/>
    <sheet name="SO 5.1 - ZRN" sheetId="12" r:id="rId12"/>
    <sheet name="SO 5.2 - VRN" sheetId="13" r:id="rId13"/>
    <sheet name="∑ - Materiál dodávaný obj..._02" sheetId="14" r:id="rId14"/>
    <sheet name="SO 6.1 - ZRN" sheetId="15" r:id="rId15"/>
    <sheet name="SO 6.2 - VRN" sheetId="16" r:id="rId16"/>
    <sheet name="SO 7.1 - ZRN" sheetId="17" r:id="rId17"/>
    <sheet name="SO 7.2 - VRN" sheetId="18" r:id="rId18"/>
    <sheet name="SO 8.1 - ZRN" sheetId="19" r:id="rId19"/>
    <sheet name="SO 8.2 - VRN" sheetId="20" r:id="rId20"/>
    <sheet name="∑ - Materiál dodávaný obj..._03" sheetId="21" r:id="rId21"/>
    <sheet name="Seznam figur" sheetId="22" r:id="rId22"/>
    <sheet name="Pokyny pro vyplnění" sheetId="23" r:id="rId23"/>
  </sheets>
  <definedNames>
    <definedName name="_xlnm.Print_Area" localSheetId="0">'Rekapitulace stavby'!$D$4:$AO$36,'Rekapitulace stavby'!$C$42:$AQ$90</definedName>
    <definedName name="_xlnm.Print_Titles" localSheetId="0">'Rekapitulace stavby'!$52:$52</definedName>
    <definedName name="_xlnm._FilterDatabase" localSheetId="1" hidden="1">'SO 1.1 - ZRN'!$C$105:$K$245</definedName>
    <definedName name="_xlnm.Print_Area" localSheetId="1">'SO 1.1 - ZRN'!$C$4:$J$43,'SO 1.1 - ZRN'!$C$49:$J$83,'SO 1.1 - ZRN'!$C$89:$K$245</definedName>
    <definedName name="_xlnm.Print_Titles" localSheetId="1">'SO 1.1 - ZRN'!$105:$105</definedName>
    <definedName name="_xlnm._FilterDatabase" localSheetId="2" hidden="1">'SO 1.2 - VRN'!$C$91:$K$100</definedName>
    <definedName name="_xlnm.Print_Area" localSheetId="2">'SO 1.2 - VRN'!$C$4:$J$43,'SO 1.2 - VRN'!$C$49:$J$69,'SO 1.2 - VRN'!$C$75:$K$100</definedName>
    <definedName name="_xlnm.Print_Titles" localSheetId="2">'SO 1.2 - VRN'!$91:$91</definedName>
    <definedName name="_xlnm._FilterDatabase" localSheetId="3" hidden="1">'∑ - Materiál dodávaný obj...'!$C$85:$K$90</definedName>
    <definedName name="_xlnm.Print_Area" localSheetId="3">'∑ - Materiál dodávaný obj...'!$C$4:$J$41,'∑ - Materiál dodávaný obj...'!$C$47:$J$65,'∑ - Materiál dodávaný obj...'!$C$71:$K$90</definedName>
    <definedName name="_xlnm.Print_Titles" localSheetId="3">'∑ - Materiál dodávaný obj...'!$85:$85</definedName>
    <definedName name="_xlnm._FilterDatabase" localSheetId="4" hidden="1">'SO 2.1 - ZRN'!$C$105:$K$251</definedName>
    <definedName name="_xlnm.Print_Area" localSheetId="4">'SO 2.1 - ZRN'!$C$4:$J$43,'SO 2.1 - ZRN'!$C$49:$J$83,'SO 2.1 - ZRN'!$C$89:$K$251</definedName>
    <definedName name="_xlnm.Print_Titles" localSheetId="4">'SO 2.1 - ZRN'!$105:$105</definedName>
    <definedName name="_xlnm._FilterDatabase" localSheetId="5" hidden="1">'SO 2.2 - VRN'!$C$91:$K$100</definedName>
    <definedName name="_xlnm.Print_Area" localSheetId="5">'SO 2.2 - VRN'!$C$4:$J$43,'SO 2.2 - VRN'!$C$49:$J$69,'SO 2.2 - VRN'!$C$75:$K$100</definedName>
    <definedName name="_xlnm.Print_Titles" localSheetId="5">'SO 2.2 - VRN'!$91:$91</definedName>
    <definedName name="_xlnm._FilterDatabase" localSheetId="6" hidden="1">'SO 3.1 - ZRN'!$C$100:$K$211</definedName>
    <definedName name="_xlnm.Print_Area" localSheetId="6">'SO 3.1 - ZRN'!$C$4:$J$43,'SO 3.1 - ZRN'!$C$49:$J$78,'SO 3.1 - ZRN'!$C$84:$K$211</definedName>
    <definedName name="_xlnm.Print_Titles" localSheetId="6">'SO 3.1 - ZRN'!$100:$100</definedName>
    <definedName name="_xlnm._FilterDatabase" localSheetId="7" hidden="1">'SO 3.2 - VRN'!$C$91:$K$96</definedName>
    <definedName name="_xlnm.Print_Area" localSheetId="7">'SO 3.2 - VRN'!$C$4:$J$43,'SO 3.2 - VRN'!$C$49:$J$69,'SO 3.2 - VRN'!$C$75:$K$96</definedName>
    <definedName name="_xlnm.Print_Titles" localSheetId="7">'SO 3.2 - VRN'!$91:$91</definedName>
    <definedName name="_xlnm._FilterDatabase" localSheetId="8" hidden="1">'∑ - Materiál dodávaný obj..._01'!$C$85:$K$89</definedName>
    <definedName name="_xlnm.Print_Area" localSheetId="8">'∑ - Materiál dodávaný obj..._01'!$C$4:$J$41,'∑ - Materiál dodávaný obj..._01'!$C$47:$J$65,'∑ - Materiál dodávaný obj..._01'!$C$71:$K$89</definedName>
    <definedName name="_xlnm.Print_Titles" localSheetId="8">'∑ - Materiál dodávaný obj..._01'!$85:$85</definedName>
    <definedName name="_xlnm._FilterDatabase" localSheetId="9" hidden="1">'SO 4.1 - ZRN'!$C$101:$K$226</definedName>
    <definedName name="_xlnm.Print_Area" localSheetId="9">'SO 4.1 - ZRN'!$C$4:$J$43,'SO 4.1 - ZRN'!$C$49:$J$79,'SO 4.1 - ZRN'!$C$85:$K$226</definedName>
    <definedName name="_xlnm.Print_Titles" localSheetId="9">'SO 4.1 - ZRN'!$101:$101</definedName>
    <definedName name="_xlnm._FilterDatabase" localSheetId="10" hidden="1">'SO 4.2 - VRN'!$C$91:$K$101</definedName>
    <definedName name="_xlnm.Print_Area" localSheetId="10">'SO 4.2 - VRN'!$C$4:$J$43,'SO 4.2 - VRN'!$C$49:$J$69,'SO 4.2 - VRN'!$C$75:$K$101</definedName>
    <definedName name="_xlnm.Print_Titles" localSheetId="10">'SO 4.2 - VRN'!$91:$91</definedName>
    <definedName name="_xlnm._FilterDatabase" localSheetId="11" hidden="1">'SO 5.1 - ZRN'!$C$103:$K$254</definedName>
    <definedName name="_xlnm.Print_Area" localSheetId="11">'SO 5.1 - ZRN'!$C$4:$J$43,'SO 5.1 - ZRN'!$C$49:$J$81,'SO 5.1 - ZRN'!$C$87:$K$254</definedName>
    <definedName name="_xlnm.Print_Titles" localSheetId="11">'SO 5.1 - ZRN'!$103:$103</definedName>
    <definedName name="_xlnm._FilterDatabase" localSheetId="12" hidden="1">'SO 5.2 - VRN'!$C$91:$K$101</definedName>
    <definedName name="_xlnm.Print_Area" localSheetId="12">'SO 5.2 - VRN'!$C$4:$J$43,'SO 5.2 - VRN'!$C$49:$J$69,'SO 5.2 - VRN'!$C$75:$K$101</definedName>
    <definedName name="_xlnm.Print_Titles" localSheetId="12">'SO 5.2 - VRN'!$91:$91</definedName>
    <definedName name="_xlnm._FilterDatabase" localSheetId="13" hidden="1">'∑ - Materiál dodávaný obj..._02'!$C$85:$K$90</definedName>
    <definedName name="_xlnm.Print_Area" localSheetId="13">'∑ - Materiál dodávaný obj..._02'!$C$4:$J$41,'∑ - Materiál dodávaný obj..._02'!$C$47:$J$65,'∑ - Materiál dodávaný obj..._02'!$C$71:$K$90</definedName>
    <definedName name="_xlnm.Print_Titles" localSheetId="13">'∑ - Materiál dodávaný obj..._02'!$85:$85</definedName>
    <definedName name="_xlnm._FilterDatabase" localSheetId="14" hidden="1">'SO 6.1 - ZRN'!$C$102:$K$235</definedName>
    <definedName name="_xlnm.Print_Area" localSheetId="14">'SO 6.1 - ZRN'!$C$4:$J$43,'SO 6.1 - ZRN'!$C$49:$J$80,'SO 6.1 - ZRN'!$C$86:$K$235</definedName>
    <definedName name="_xlnm.Print_Titles" localSheetId="14">'SO 6.1 - ZRN'!$102:$102</definedName>
    <definedName name="_xlnm._FilterDatabase" localSheetId="15" hidden="1">'SO 6.2 - VRN'!$C$91:$K$101</definedName>
    <definedName name="_xlnm.Print_Area" localSheetId="15">'SO 6.2 - VRN'!$C$4:$J$43,'SO 6.2 - VRN'!$C$49:$J$69,'SO 6.2 - VRN'!$C$75:$K$101</definedName>
    <definedName name="_xlnm.Print_Titles" localSheetId="15">'SO 6.2 - VRN'!$91:$91</definedName>
    <definedName name="_xlnm._FilterDatabase" localSheetId="16" hidden="1">'SO 7.1 - ZRN'!$C$105:$K$274</definedName>
    <definedName name="_xlnm.Print_Area" localSheetId="16">'SO 7.1 - ZRN'!$C$4:$J$43,'SO 7.1 - ZRN'!$C$49:$J$83,'SO 7.1 - ZRN'!$C$89:$K$274</definedName>
    <definedName name="_xlnm.Print_Titles" localSheetId="16">'SO 7.1 - ZRN'!$105:$105</definedName>
    <definedName name="_xlnm._FilterDatabase" localSheetId="17" hidden="1">'SO 7.2 - VRN'!$C$91:$K$96</definedName>
    <definedName name="_xlnm.Print_Area" localSheetId="17">'SO 7.2 - VRN'!$C$4:$J$43,'SO 7.2 - VRN'!$C$49:$J$69,'SO 7.2 - VRN'!$C$75:$K$96</definedName>
    <definedName name="_xlnm.Print_Titles" localSheetId="17">'SO 7.2 - VRN'!$91:$91</definedName>
    <definedName name="_xlnm._FilterDatabase" localSheetId="18" hidden="1">'SO 8.1 - ZRN'!$C$105:$K$238</definedName>
    <definedName name="_xlnm.Print_Area" localSheetId="18">'SO 8.1 - ZRN'!$C$4:$J$43,'SO 8.1 - ZRN'!$C$49:$J$83,'SO 8.1 - ZRN'!$C$89:$K$238</definedName>
    <definedName name="_xlnm.Print_Titles" localSheetId="18">'SO 8.1 - ZRN'!$105:$105</definedName>
    <definedName name="_xlnm._FilterDatabase" localSheetId="19" hidden="1">'SO 8.2 - VRN'!$C$91:$K$96</definedName>
    <definedName name="_xlnm.Print_Area" localSheetId="19">'SO 8.2 - VRN'!$C$4:$J$43,'SO 8.2 - VRN'!$C$49:$J$69,'SO 8.2 - VRN'!$C$75:$K$96</definedName>
    <definedName name="_xlnm.Print_Titles" localSheetId="19">'SO 8.2 - VRN'!$91:$91</definedName>
    <definedName name="_xlnm._FilterDatabase" localSheetId="20" hidden="1">'∑ - Materiál dodávaný obj..._03'!$C$85:$K$91</definedName>
    <definedName name="_xlnm.Print_Area" localSheetId="20">'∑ - Materiál dodávaný obj..._03'!$C$4:$J$41,'∑ - Materiál dodávaný obj..._03'!$C$47:$J$65,'∑ - Materiál dodávaný obj..._03'!$C$71:$K$91</definedName>
    <definedName name="_xlnm.Print_Titles" localSheetId="20">'∑ - Materiál dodávaný obj..._03'!$85:$85</definedName>
    <definedName name="_xlnm.Print_Area" localSheetId="21">'Seznam figur'!$C$4:$G$801</definedName>
    <definedName name="_xlnm.Print_Titles" localSheetId="21">'Seznam figur'!$9:$9</definedName>
    <definedName name="_xlnm.Print_Area" localSheetId="2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2" l="1" r="D7"/>
  <c i="21" r="J39"/>
  <c r="J38"/>
  <c i="1" r="AY89"/>
  <c i="21" r="J37"/>
  <c i="1" r="AX89"/>
  <c i="21" r="BI90"/>
  <c r="BH90"/>
  <c r="BG90"/>
  <c r="BF90"/>
  <c r="T90"/>
  <c r="R90"/>
  <c r="P90"/>
  <c r="BI88"/>
  <c r="BH88"/>
  <c r="BG88"/>
  <c r="BF88"/>
  <c r="T88"/>
  <c r="R88"/>
  <c r="P88"/>
  <c r="J83"/>
  <c r="F80"/>
  <c r="E78"/>
  <c r="J59"/>
  <c r="F56"/>
  <c r="E54"/>
  <c r="J23"/>
  <c r="E23"/>
  <c r="J82"/>
  <c r="J22"/>
  <c r="J20"/>
  <c r="E20"/>
  <c r="F59"/>
  <c r="J19"/>
  <c r="J17"/>
  <c r="E17"/>
  <c r="F82"/>
  <c r="J16"/>
  <c r="J14"/>
  <c r="J56"/>
  <c r="E7"/>
  <c r="E74"/>
  <c i="20" r="J41"/>
  <c r="J40"/>
  <c i="1" r="AY88"/>
  <c i="20" r="J39"/>
  <c i="1" r="AX88"/>
  <c i="20" r="BI95"/>
  <c r="BH95"/>
  <c r="BG95"/>
  <c r="BF95"/>
  <c r="T95"/>
  <c r="R95"/>
  <c r="P95"/>
  <c r="BI94"/>
  <c r="BH94"/>
  <c r="BG94"/>
  <c r="BF94"/>
  <c r="T94"/>
  <c r="R94"/>
  <c r="P94"/>
  <c r="J89"/>
  <c r="F86"/>
  <c r="E84"/>
  <c r="J63"/>
  <c r="F60"/>
  <c r="E58"/>
  <c r="J25"/>
  <c r="E25"/>
  <c r="J62"/>
  <c r="J24"/>
  <c r="J22"/>
  <c r="E22"/>
  <c r="F63"/>
  <c r="J21"/>
  <c r="J19"/>
  <c r="E19"/>
  <c r="F88"/>
  <c r="J18"/>
  <c r="J16"/>
  <c r="J86"/>
  <c r="E7"/>
  <c r="E78"/>
  <c i="19" r="J199"/>
  <c r="J41"/>
  <c r="J40"/>
  <c i="1" r="AY87"/>
  <c i="19" r="J39"/>
  <c i="1" r="AX87"/>
  <c i="19" r="BI238"/>
  <c r="BH238"/>
  <c r="BG238"/>
  <c r="BF238"/>
  <c r="T238"/>
  <c r="T237"/>
  <c r="R238"/>
  <c r="R237"/>
  <c r="P238"/>
  <c r="P237"/>
  <c r="BI235"/>
  <c r="BH235"/>
  <c r="BG235"/>
  <c r="BF235"/>
  <c r="T235"/>
  <c r="R235"/>
  <c r="P235"/>
  <c r="BI230"/>
  <c r="BH230"/>
  <c r="BG230"/>
  <c r="BF230"/>
  <c r="T230"/>
  <c r="R230"/>
  <c r="P230"/>
  <c r="BI228"/>
  <c r="BH228"/>
  <c r="BG228"/>
  <c r="BF228"/>
  <c r="T228"/>
  <c r="R228"/>
  <c r="P228"/>
  <c r="BI227"/>
  <c r="BH227"/>
  <c r="BG227"/>
  <c r="BF227"/>
  <c r="T227"/>
  <c r="R227"/>
  <c r="P227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4"/>
  <c r="BH214"/>
  <c r="BG214"/>
  <c r="BF214"/>
  <c r="T214"/>
  <c r="R214"/>
  <c r="P214"/>
  <c r="BI212"/>
  <c r="BH212"/>
  <c r="BG212"/>
  <c r="BF212"/>
  <c r="T212"/>
  <c r="R212"/>
  <c r="P212"/>
  <c r="BI209"/>
  <c r="BH209"/>
  <c r="BG209"/>
  <c r="BF209"/>
  <c r="T209"/>
  <c r="T208"/>
  <c r="R209"/>
  <c r="R208"/>
  <c r="P209"/>
  <c r="P208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J78"/>
  <c r="BI198"/>
  <c r="BH198"/>
  <c r="BG198"/>
  <c r="BF198"/>
  <c r="T198"/>
  <c r="T197"/>
  <c r="R198"/>
  <c r="R197"/>
  <c r="P198"/>
  <c r="P197"/>
  <c r="BI195"/>
  <c r="BH195"/>
  <c r="BG195"/>
  <c r="BF195"/>
  <c r="T195"/>
  <c r="R195"/>
  <c r="P195"/>
  <c r="BI192"/>
  <c r="BH192"/>
  <c r="BG192"/>
  <c r="BF192"/>
  <c r="T192"/>
  <c r="R192"/>
  <c r="P192"/>
  <c r="BI190"/>
  <c r="BH190"/>
  <c r="BG190"/>
  <c r="BF190"/>
  <c r="T190"/>
  <c r="R190"/>
  <c r="P190"/>
  <c r="BI187"/>
  <c r="BH187"/>
  <c r="BG187"/>
  <c r="BF187"/>
  <c r="T187"/>
  <c r="R187"/>
  <c r="P187"/>
  <c r="BI185"/>
  <c r="BH185"/>
  <c r="BG185"/>
  <c r="BF185"/>
  <c r="T185"/>
  <c r="R185"/>
  <c r="P185"/>
  <c r="BI182"/>
  <c r="BH182"/>
  <c r="BG182"/>
  <c r="BF182"/>
  <c r="T182"/>
  <c r="R182"/>
  <c r="P182"/>
  <c r="BI180"/>
  <c r="BH180"/>
  <c r="BG180"/>
  <c r="BF180"/>
  <c r="T180"/>
  <c r="R180"/>
  <c r="P180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59"/>
  <c r="BH159"/>
  <c r="BG159"/>
  <c r="BF159"/>
  <c r="T159"/>
  <c r="T158"/>
  <c r="R159"/>
  <c r="R158"/>
  <c r="P159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5"/>
  <c r="BH135"/>
  <c r="BG135"/>
  <c r="BF135"/>
  <c r="T135"/>
  <c r="R135"/>
  <c r="P135"/>
  <c r="BI132"/>
  <c r="BH132"/>
  <c r="BG132"/>
  <c r="BF132"/>
  <c r="T132"/>
  <c r="T131"/>
  <c r="R132"/>
  <c r="R131"/>
  <c r="P132"/>
  <c r="P131"/>
  <c r="BI129"/>
  <c r="BH129"/>
  <c r="BG129"/>
  <c r="BF129"/>
  <c r="T129"/>
  <c r="T128"/>
  <c r="R129"/>
  <c r="R128"/>
  <c r="P129"/>
  <c r="P128"/>
  <c r="BI124"/>
  <c r="BH124"/>
  <c r="BG124"/>
  <c r="BF124"/>
  <c r="T124"/>
  <c r="R124"/>
  <c r="P124"/>
  <c r="BI119"/>
  <c r="BH119"/>
  <c r="BG119"/>
  <c r="BF119"/>
  <c r="T119"/>
  <c r="R119"/>
  <c r="P119"/>
  <c r="BI114"/>
  <c r="BH114"/>
  <c r="BG114"/>
  <c r="BF114"/>
  <c r="T114"/>
  <c r="R114"/>
  <c r="P114"/>
  <c r="BI111"/>
  <c r="BH111"/>
  <c r="BG111"/>
  <c r="BF111"/>
  <c r="T111"/>
  <c r="R111"/>
  <c r="P111"/>
  <c r="BI109"/>
  <c r="BH109"/>
  <c r="BG109"/>
  <c r="BF109"/>
  <c r="T109"/>
  <c r="T108"/>
  <c r="R109"/>
  <c r="R108"/>
  <c r="P109"/>
  <c r="P108"/>
  <c r="J103"/>
  <c r="F100"/>
  <c r="E98"/>
  <c r="J63"/>
  <c r="F60"/>
  <c r="E58"/>
  <c r="J25"/>
  <c r="E25"/>
  <c r="J102"/>
  <c r="J24"/>
  <c r="J22"/>
  <c r="E22"/>
  <c r="F103"/>
  <c r="J21"/>
  <c r="J19"/>
  <c r="E19"/>
  <c r="F102"/>
  <c r="J18"/>
  <c r="J16"/>
  <c r="J100"/>
  <c r="E7"/>
  <c r="E92"/>
  <c i="18" r="J41"/>
  <c r="J40"/>
  <c i="1" r="AY84"/>
  <c i="18" r="J39"/>
  <c i="1" r="AX84"/>
  <c i="18" r="BI95"/>
  <c r="BH95"/>
  <c r="BG95"/>
  <c r="BF95"/>
  <c r="T95"/>
  <c r="R95"/>
  <c r="P95"/>
  <c r="BI94"/>
  <c r="BH94"/>
  <c r="BG94"/>
  <c r="BF94"/>
  <c r="T94"/>
  <c r="R94"/>
  <c r="P94"/>
  <c r="J89"/>
  <c r="F86"/>
  <c r="E84"/>
  <c r="J63"/>
  <c r="F60"/>
  <c r="E58"/>
  <c r="J25"/>
  <c r="E25"/>
  <c r="J62"/>
  <c r="J24"/>
  <c r="J22"/>
  <c r="E22"/>
  <c r="F63"/>
  <c r="J21"/>
  <c r="J19"/>
  <c r="E19"/>
  <c r="F88"/>
  <c r="J18"/>
  <c r="J16"/>
  <c r="J60"/>
  <c r="E7"/>
  <c r="E52"/>
  <c i="17" r="J41"/>
  <c r="J40"/>
  <c i="1" r="AY83"/>
  <c i="17" r="J39"/>
  <c i="1" r="AX83"/>
  <c i="17" r="BI273"/>
  <c r="BH273"/>
  <c r="BG273"/>
  <c r="BF273"/>
  <c r="T273"/>
  <c r="T272"/>
  <c r="R273"/>
  <c r="R272"/>
  <c r="P273"/>
  <c r="P272"/>
  <c r="BI268"/>
  <c r="BH268"/>
  <c r="BG268"/>
  <c r="BF268"/>
  <c r="T268"/>
  <c r="R268"/>
  <c r="P268"/>
  <c r="BI264"/>
  <c r="BH264"/>
  <c r="BG264"/>
  <c r="BF264"/>
  <c r="T264"/>
  <c r="R264"/>
  <c r="P264"/>
  <c r="BI260"/>
  <c r="BH260"/>
  <c r="BG260"/>
  <c r="BF260"/>
  <c r="T260"/>
  <c r="R260"/>
  <c r="P260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48"/>
  <c r="BH248"/>
  <c r="BG248"/>
  <c r="BF248"/>
  <c r="T248"/>
  <c r="R248"/>
  <c r="P248"/>
  <c r="BI246"/>
  <c r="BH246"/>
  <c r="BG246"/>
  <c r="BF246"/>
  <c r="T246"/>
  <c r="R246"/>
  <c r="P246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6"/>
  <c r="BH206"/>
  <c r="BG206"/>
  <c r="BF206"/>
  <c r="T206"/>
  <c r="R206"/>
  <c r="P206"/>
  <c r="BI204"/>
  <c r="BH204"/>
  <c r="BG204"/>
  <c r="BF204"/>
  <c r="T204"/>
  <c r="R204"/>
  <c r="P204"/>
  <c r="BI201"/>
  <c r="BH201"/>
  <c r="BG201"/>
  <c r="BF201"/>
  <c r="T201"/>
  <c r="R201"/>
  <c r="P201"/>
  <c r="BI199"/>
  <c r="BH199"/>
  <c r="BG199"/>
  <c r="BF199"/>
  <c r="T199"/>
  <c r="R199"/>
  <c r="P199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4"/>
  <c r="BH184"/>
  <c r="BG184"/>
  <c r="BF184"/>
  <c r="T184"/>
  <c r="R184"/>
  <c r="P184"/>
  <c r="BI182"/>
  <c r="BH182"/>
  <c r="BG182"/>
  <c r="BF182"/>
  <c r="T182"/>
  <c r="R182"/>
  <c r="P182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2"/>
  <c r="BH162"/>
  <c r="BG162"/>
  <c r="BF162"/>
  <c r="T162"/>
  <c r="R162"/>
  <c r="P162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8"/>
  <c r="BH138"/>
  <c r="BG138"/>
  <c r="BF138"/>
  <c r="T138"/>
  <c r="R138"/>
  <c r="P138"/>
  <c r="BI134"/>
  <c r="BH134"/>
  <c r="BG134"/>
  <c r="BF134"/>
  <c r="T134"/>
  <c r="T133"/>
  <c r="R134"/>
  <c r="R133"/>
  <c r="P134"/>
  <c r="P133"/>
  <c r="BI128"/>
  <c r="BH128"/>
  <c r="BG128"/>
  <c r="BF128"/>
  <c r="T128"/>
  <c r="R128"/>
  <c r="P128"/>
  <c r="BI123"/>
  <c r="BH123"/>
  <c r="BG123"/>
  <c r="BF123"/>
  <c r="T123"/>
  <c r="R123"/>
  <c r="P123"/>
  <c r="BI121"/>
  <c r="BH121"/>
  <c r="BG121"/>
  <c r="BF121"/>
  <c r="T121"/>
  <c r="R121"/>
  <c r="P121"/>
  <c r="BI117"/>
  <c r="BH117"/>
  <c r="BG117"/>
  <c r="BF117"/>
  <c r="T117"/>
  <c r="R117"/>
  <c r="P117"/>
  <c r="BI114"/>
  <c r="BH114"/>
  <c r="BG114"/>
  <c r="BF114"/>
  <c r="T114"/>
  <c r="R114"/>
  <c r="P114"/>
  <c r="BI109"/>
  <c r="BH109"/>
  <c r="BG109"/>
  <c r="BF109"/>
  <c r="T109"/>
  <c r="T108"/>
  <c r="R109"/>
  <c r="R108"/>
  <c r="P109"/>
  <c r="P108"/>
  <c r="J103"/>
  <c r="F100"/>
  <c r="E98"/>
  <c r="J63"/>
  <c r="F60"/>
  <c r="E58"/>
  <c r="J25"/>
  <c r="E25"/>
  <c r="J102"/>
  <c r="J24"/>
  <c r="J22"/>
  <c r="E22"/>
  <c r="F103"/>
  <c r="J21"/>
  <c r="J19"/>
  <c r="E19"/>
  <c r="F102"/>
  <c r="J18"/>
  <c r="J16"/>
  <c r="J60"/>
  <c r="E7"/>
  <c r="E92"/>
  <c i="16" r="J41"/>
  <c r="J40"/>
  <c i="1" r="AY80"/>
  <c i="16" r="J39"/>
  <c i="1" r="AX80"/>
  <c i="16" r="BI101"/>
  <c r="BH101"/>
  <c r="BG101"/>
  <c r="BF101"/>
  <c r="T101"/>
  <c r="R101"/>
  <c r="P101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J89"/>
  <c r="F86"/>
  <c r="E84"/>
  <c r="J63"/>
  <c r="F60"/>
  <c r="E58"/>
  <c r="J25"/>
  <c r="E25"/>
  <c r="J62"/>
  <c r="J24"/>
  <c r="J22"/>
  <c r="E22"/>
  <c r="F89"/>
  <c r="J21"/>
  <c r="J19"/>
  <c r="E19"/>
  <c r="F88"/>
  <c r="J18"/>
  <c r="J16"/>
  <c r="J86"/>
  <c r="E7"/>
  <c r="E78"/>
  <c i="15" r="J41"/>
  <c r="J40"/>
  <c i="1" r="AY79"/>
  <c i="15" r="J39"/>
  <c i="1" r="AX79"/>
  <c i="15" r="BI234"/>
  <c r="BH234"/>
  <c r="BG234"/>
  <c r="BF234"/>
  <c r="T234"/>
  <c r="T233"/>
  <c r="R234"/>
  <c r="R233"/>
  <c r="P234"/>
  <c r="P233"/>
  <c r="BI228"/>
  <c r="BH228"/>
  <c r="BG228"/>
  <c r="BF228"/>
  <c r="T228"/>
  <c r="R228"/>
  <c r="P228"/>
  <c r="BI226"/>
  <c r="BH226"/>
  <c r="BG226"/>
  <c r="BF226"/>
  <c r="T226"/>
  <c r="R226"/>
  <c r="P226"/>
  <c r="BI225"/>
  <c r="BH225"/>
  <c r="BG225"/>
  <c r="BF225"/>
  <c r="T225"/>
  <c r="R225"/>
  <c r="P225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4"/>
  <c r="BH214"/>
  <c r="BG214"/>
  <c r="BF214"/>
  <c r="T214"/>
  <c r="R214"/>
  <c r="P214"/>
  <c r="BI212"/>
  <c r="BH212"/>
  <c r="BG212"/>
  <c r="BF212"/>
  <c r="T212"/>
  <c r="R212"/>
  <c r="P212"/>
  <c r="BI208"/>
  <c r="BH208"/>
  <c r="BG208"/>
  <c r="BF208"/>
  <c r="T208"/>
  <c r="R208"/>
  <c r="P208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4"/>
  <c r="BH194"/>
  <c r="BG194"/>
  <c r="BF194"/>
  <c r="T194"/>
  <c r="R194"/>
  <c r="P194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2"/>
  <c r="BH132"/>
  <c r="BG132"/>
  <c r="BF132"/>
  <c r="T132"/>
  <c r="R132"/>
  <c r="P132"/>
  <c r="BI127"/>
  <c r="BH127"/>
  <c r="BG127"/>
  <c r="BF127"/>
  <c r="T127"/>
  <c r="R127"/>
  <c r="P127"/>
  <c r="BI122"/>
  <c r="BH122"/>
  <c r="BG122"/>
  <c r="BF122"/>
  <c r="T122"/>
  <c r="R122"/>
  <c r="P122"/>
  <c r="BI117"/>
  <c r="BH117"/>
  <c r="BG117"/>
  <c r="BF117"/>
  <c r="T117"/>
  <c r="R117"/>
  <c r="P117"/>
  <c r="BI113"/>
  <c r="BH113"/>
  <c r="BG113"/>
  <c r="BF113"/>
  <c r="T113"/>
  <c r="R113"/>
  <c r="P113"/>
  <c r="BI109"/>
  <c r="BH109"/>
  <c r="BG109"/>
  <c r="BF109"/>
  <c r="T109"/>
  <c r="T108"/>
  <c r="R109"/>
  <c r="R108"/>
  <c r="P109"/>
  <c r="P108"/>
  <c r="BI106"/>
  <c r="BH106"/>
  <c r="BG106"/>
  <c r="BF106"/>
  <c r="T106"/>
  <c r="T105"/>
  <c r="R106"/>
  <c r="R105"/>
  <c r="P106"/>
  <c r="P105"/>
  <c r="J100"/>
  <c r="F97"/>
  <c r="E95"/>
  <c r="J63"/>
  <c r="F60"/>
  <c r="E58"/>
  <c r="J25"/>
  <c r="E25"/>
  <c r="J99"/>
  <c r="J24"/>
  <c r="J22"/>
  <c r="E22"/>
  <c r="F100"/>
  <c r="J21"/>
  <c r="J19"/>
  <c r="E19"/>
  <c r="F99"/>
  <c r="J18"/>
  <c r="J16"/>
  <c r="J60"/>
  <c r="E7"/>
  <c r="E89"/>
  <c i="14" r="J39"/>
  <c r="J38"/>
  <c i="1" r="AY76"/>
  <c i="14" r="J37"/>
  <c i="1" r="AX76"/>
  <c i="14" r="BI90"/>
  <c r="BH90"/>
  <c r="BG90"/>
  <c r="BF90"/>
  <c r="T90"/>
  <c r="R90"/>
  <c r="P90"/>
  <c r="BI88"/>
  <c r="BH88"/>
  <c r="BG88"/>
  <c r="BF88"/>
  <c r="T88"/>
  <c r="R88"/>
  <c r="P88"/>
  <c r="J83"/>
  <c r="F80"/>
  <c r="E78"/>
  <c r="J59"/>
  <c r="F56"/>
  <c r="E54"/>
  <c r="J23"/>
  <c r="E23"/>
  <c r="J82"/>
  <c r="J22"/>
  <c r="J20"/>
  <c r="E20"/>
  <c r="F83"/>
  <c r="J19"/>
  <c r="J17"/>
  <c r="E17"/>
  <c r="F82"/>
  <c r="J16"/>
  <c r="J14"/>
  <c r="J56"/>
  <c r="E7"/>
  <c r="E74"/>
  <c i="13" r="J41"/>
  <c r="J40"/>
  <c i="1" r="AY75"/>
  <c i="13" r="J39"/>
  <c i="1" r="AX75"/>
  <c i="13" r="BI101"/>
  <c r="BH101"/>
  <c r="BG101"/>
  <c r="BF101"/>
  <c r="T101"/>
  <c r="R101"/>
  <c r="P101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J89"/>
  <c r="F86"/>
  <c r="E84"/>
  <c r="J63"/>
  <c r="F60"/>
  <c r="E58"/>
  <c r="J25"/>
  <c r="E25"/>
  <c r="J62"/>
  <c r="J24"/>
  <c r="J22"/>
  <c r="E22"/>
  <c r="F63"/>
  <c r="J21"/>
  <c r="J19"/>
  <c r="E19"/>
  <c r="F88"/>
  <c r="J18"/>
  <c r="J16"/>
  <c r="J86"/>
  <c r="E7"/>
  <c r="E78"/>
  <c i="12" r="J41"/>
  <c r="J40"/>
  <c i="1" r="AY74"/>
  <c i="12" r="J39"/>
  <c i="1" r="AX74"/>
  <c i="12" r="BI254"/>
  <c r="BH254"/>
  <c r="BG254"/>
  <c r="BF254"/>
  <c r="T254"/>
  <c r="T253"/>
  <c r="R254"/>
  <c r="R253"/>
  <c r="P254"/>
  <c r="P253"/>
  <c r="BI248"/>
  <c r="BH248"/>
  <c r="BG248"/>
  <c r="BF248"/>
  <c r="T248"/>
  <c r="R248"/>
  <c r="P248"/>
  <c r="BI246"/>
  <c r="BH246"/>
  <c r="BG246"/>
  <c r="BF246"/>
  <c r="T246"/>
  <c r="R246"/>
  <c r="P246"/>
  <c r="BI245"/>
  <c r="BH245"/>
  <c r="BG245"/>
  <c r="BF245"/>
  <c r="T245"/>
  <c r="R245"/>
  <c r="P245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2"/>
  <c r="BH232"/>
  <c r="BG232"/>
  <c r="BF232"/>
  <c r="T232"/>
  <c r="R232"/>
  <c r="P232"/>
  <c r="BI228"/>
  <c r="BH228"/>
  <c r="BG228"/>
  <c r="BF228"/>
  <c r="T228"/>
  <c r="R228"/>
  <c r="P228"/>
  <c r="BI224"/>
  <c r="BH224"/>
  <c r="BG224"/>
  <c r="BF224"/>
  <c r="T224"/>
  <c r="R224"/>
  <c r="P224"/>
  <c r="BI222"/>
  <c r="BH222"/>
  <c r="BG222"/>
  <c r="BF222"/>
  <c r="T222"/>
  <c r="R222"/>
  <c r="P222"/>
  <c r="BI221"/>
  <c r="BH221"/>
  <c r="BG221"/>
  <c r="BF221"/>
  <c r="T221"/>
  <c r="R221"/>
  <c r="P221"/>
  <c r="BI217"/>
  <c r="BH217"/>
  <c r="BG217"/>
  <c r="BF217"/>
  <c r="T217"/>
  <c r="R217"/>
  <c r="P217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3"/>
  <c r="BH203"/>
  <c r="BG203"/>
  <c r="BF203"/>
  <c r="T203"/>
  <c r="R203"/>
  <c r="P203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6"/>
  <c r="BH186"/>
  <c r="BG186"/>
  <c r="BF186"/>
  <c r="T186"/>
  <c r="R186"/>
  <c r="P186"/>
  <c r="BI183"/>
  <c r="BH183"/>
  <c r="BG183"/>
  <c r="BF183"/>
  <c r="T183"/>
  <c r="R183"/>
  <c r="P183"/>
  <c r="BI181"/>
  <c r="BH181"/>
  <c r="BG181"/>
  <c r="BF181"/>
  <c r="T181"/>
  <c r="R181"/>
  <c r="P181"/>
  <c r="BI178"/>
  <c r="BH178"/>
  <c r="BG178"/>
  <c r="BF178"/>
  <c r="T178"/>
  <c r="R178"/>
  <c r="P178"/>
  <c r="BI176"/>
  <c r="BH176"/>
  <c r="BG176"/>
  <c r="BF176"/>
  <c r="T176"/>
  <c r="R176"/>
  <c r="P176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3"/>
  <c r="BH163"/>
  <c r="BG163"/>
  <c r="BF163"/>
  <c r="T163"/>
  <c r="R163"/>
  <c r="P163"/>
  <c r="BI157"/>
  <c r="BH157"/>
  <c r="BG157"/>
  <c r="BF157"/>
  <c r="T157"/>
  <c r="R157"/>
  <c r="P157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5"/>
  <c r="BH145"/>
  <c r="BG145"/>
  <c r="BF145"/>
  <c r="T145"/>
  <c r="R145"/>
  <c r="P145"/>
  <c r="BI141"/>
  <c r="BH141"/>
  <c r="BG141"/>
  <c r="BF141"/>
  <c r="T141"/>
  <c r="R141"/>
  <c r="P141"/>
  <c r="BI137"/>
  <c r="BH137"/>
  <c r="BG137"/>
  <c r="BF137"/>
  <c r="T137"/>
  <c r="R137"/>
  <c r="P137"/>
  <c r="BI132"/>
  <c r="BH132"/>
  <c r="BG132"/>
  <c r="BF132"/>
  <c r="T132"/>
  <c r="T131"/>
  <c r="R132"/>
  <c r="R131"/>
  <c r="P132"/>
  <c r="P131"/>
  <c r="BI126"/>
  <c r="BH126"/>
  <c r="BG126"/>
  <c r="BF126"/>
  <c r="T126"/>
  <c r="R126"/>
  <c r="P126"/>
  <c r="BI120"/>
  <c r="BH120"/>
  <c r="BG120"/>
  <c r="BF120"/>
  <c r="T120"/>
  <c r="R120"/>
  <c r="P120"/>
  <c r="BI118"/>
  <c r="BH118"/>
  <c r="BG118"/>
  <c r="BF118"/>
  <c r="T118"/>
  <c r="R118"/>
  <c r="P118"/>
  <c r="BI113"/>
  <c r="BH113"/>
  <c r="BG113"/>
  <c r="BF113"/>
  <c r="T113"/>
  <c r="R113"/>
  <c r="P113"/>
  <c r="BI109"/>
  <c r="BH109"/>
  <c r="BG109"/>
  <c r="BF109"/>
  <c r="T109"/>
  <c r="R109"/>
  <c r="P109"/>
  <c r="BI107"/>
  <c r="BH107"/>
  <c r="BG107"/>
  <c r="BF107"/>
  <c r="T107"/>
  <c r="T106"/>
  <c r="R107"/>
  <c r="R106"/>
  <c r="P107"/>
  <c r="P106"/>
  <c r="J101"/>
  <c r="F98"/>
  <c r="E96"/>
  <c r="J63"/>
  <c r="F60"/>
  <c r="E58"/>
  <c r="J25"/>
  <c r="E25"/>
  <c r="J62"/>
  <c r="J24"/>
  <c r="J22"/>
  <c r="E22"/>
  <c r="F101"/>
  <c r="J21"/>
  <c r="J19"/>
  <c r="E19"/>
  <c r="F100"/>
  <c r="J18"/>
  <c r="J16"/>
  <c r="J98"/>
  <c r="E7"/>
  <c r="E90"/>
  <c i="11" r="J41"/>
  <c r="J40"/>
  <c i="1" r="AY71"/>
  <c i="11" r="J39"/>
  <c i="1" r="AX71"/>
  <c i="11" r="BI101"/>
  <c r="BH101"/>
  <c r="BG101"/>
  <c r="BF101"/>
  <c r="T101"/>
  <c r="R101"/>
  <c r="P101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J89"/>
  <c r="F86"/>
  <c r="E84"/>
  <c r="J63"/>
  <c r="F60"/>
  <c r="E58"/>
  <c r="J25"/>
  <c r="E25"/>
  <c r="J62"/>
  <c r="J24"/>
  <c r="J22"/>
  <c r="E22"/>
  <c r="F63"/>
  <c r="J21"/>
  <c r="J19"/>
  <c r="E19"/>
  <c r="F88"/>
  <c r="J18"/>
  <c r="J16"/>
  <c r="J86"/>
  <c r="E7"/>
  <c r="E78"/>
  <c i="10" r="J41"/>
  <c r="J40"/>
  <c i="1" r="AY70"/>
  <c i="10" r="J39"/>
  <c i="1" r="AX70"/>
  <c i="10" r="BI226"/>
  <c r="BH226"/>
  <c r="BG226"/>
  <c r="BF226"/>
  <c r="T226"/>
  <c r="T225"/>
  <c r="R226"/>
  <c r="R225"/>
  <c r="P226"/>
  <c r="P225"/>
  <c r="BI221"/>
  <c r="BH221"/>
  <c r="BG221"/>
  <c r="BF221"/>
  <c r="T221"/>
  <c r="R221"/>
  <c r="P221"/>
  <c r="BI219"/>
  <c r="BH219"/>
  <c r="BG219"/>
  <c r="BF219"/>
  <c r="T219"/>
  <c r="R219"/>
  <c r="P219"/>
  <c r="BI218"/>
  <c r="BH218"/>
  <c r="BG218"/>
  <c r="BF218"/>
  <c r="T218"/>
  <c r="R218"/>
  <c r="P218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5"/>
  <c r="BH205"/>
  <c r="BG205"/>
  <c r="BF205"/>
  <c r="T205"/>
  <c r="R205"/>
  <c r="P205"/>
  <c r="BI203"/>
  <c r="BH203"/>
  <c r="BG203"/>
  <c r="BF203"/>
  <c r="T203"/>
  <c r="R203"/>
  <c r="P203"/>
  <c r="BI199"/>
  <c r="BH199"/>
  <c r="BG199"/>
  <c r="BF199"/>
  <c r="T199"/>
  <c r="R199"/>
  <c r="P199"/>
  <c r="BI196"/>
  <c r="BH196"/>
  <c r="BG196"/>
  <c r="BF196"/>
  <c r="T196"/>
  <c r="R196"/>
  <c r="P196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88"/>
  <c r="BH188"/>
  <c r="BG188"/>
  <c r="BF188"/>
  <c r="T188"/>
  <c r="R188"/>
  <c r="P188"/>
  <c r="BI186"/>
  <c r="BH186"/>
  <c r="BG186"/>
  <c r="BF186"/>
  <c r="T186"/>
  <c r="R186"/>
  <c r="P186"/>
  <c r="BI183"/>
  <c r="BH183"/>
  <c r="BG183"/>
  <c r="BF183"/>
  <c r="T183"/>
  <c r="R183"/>
  <c r="P183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59"/>
  <c r="BH159"/>
  <c r="BG159"/>
  <c r="BF159"/>
  <c r="T159"/>
  <c r="R159"/>
  <c r="P159"/>
  <c r="BI158"/>
  <c r="BH158"/>
  <c r="BG158"/>
  <c r="BF158"/>
  <c r="T158"/>
  <c r="R158"/>
  <c r="P158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3"/>
  <c r="BH143"/>
  <c r="BG143"/>
  <c r="BF143"/>
  <c r="T143"/>
  <c r="R143"/>
  <c r="P143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1"/>
  <c r="BH131"/>
  <c r="BG131"/>
  <c r="BF131"/>
  <c r="T131"/>
  <c r="R131"/>
  <c r="P131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0"/>
  <c r="BH120"/>
  <c r="BG120"/>
  <c r="BF120"/>
  <c r="T120"/>
  <c r="R120"/>
  <c r="P120"/>
  <c r="BI116"/>
  <c r="BH116"/>
  <c r="BG116"/>
  <c r="BF116"/>
  <c r="T116"/>
  <c r="R116"/>
  <c r="P116"/>
  <c r="BI111"/>
  <c r="BH111"/>
  <c r="BG111"/>
  <c r="BF111"/>
  <c r="T111"/>
  <c r="R111"/>
  <c r="P111"/>
  <c r="BI107"/>
  <c r="BH107"/>
  <c r="BG107"/>
  <c r="BF107"/>
  <c r="T107"/>
  <c r="R107"/>
  <c r="P107"/>
  <c r="BI105"/>
  <c r="BH105"/>
  <c r="BG105"/>
  <c r="BF105"/>
  <c r="T105"/>
  <c r="T104"/>
  <c r="R105"/>
  <c r="R104"/>
  <c r="P105"/>
  <c r="P104"/>
  <c r="J99"/>
  <c r="F96"/>
  <c r="E94"/>
  <c r="J63"/>
  <c r="F60"/>
  <c r="E58"/>
  <c r="J25"/>
  <c r="E25"/>
  <c r="J98"/>
  <c r="J24"/>
  <c r="J22"/>
  <c r="E22"/>
  <c r="F99"/>
  <c r="J21"/>
  <c r="J19"/>
  <c r="E19"/>
  <c r="F98"/>
  <c r="J18"/>
  <c r="J16"/>
  <c r="J96"/>
  <c r="E7"/>
  <c r="E52"/>
  <c i="9" r="J39"/>
  <c r="J38"/>
  <c i="1" r="AY67"/>
  <c i="9" r="J37"/>
  <c i="1" r="AX67"/>
  <c i="9" r="BI88"/>
  <c r="BH88"/>
  <c r="BG88"/>
  <c r="BF88"/>
  <c r="T88"/>
  <c r="T87"/>
  <c r="T86"/>
  <c r="R88"/>
  <c r="R87"/>
  <c r="R86"/>
  <c r="P88"/>
  <c r="P87"/>
  <c r="P86"/>
  <c i="1" r="AU67"/>
  <c i="9" r="J83"/>
  <c r="F80"/>
  <c r="E78"/>
  <c r="J59"/>
  <c r="F56"/>
  <c r="E54"/>
  <c r="J23"/>
  <c r="E23"/>
  <c r="J82"/>
  <c r="J22"/>
  <c r="J20"/>
  <c r="E20"/>
  <c r="F83"/>
  <c r="J19"/>
  <c r="J17"/>
  <c r="E17"/>
  <c r="F58"/>
  <c r="J16"/>
  <c r="J14"/>
  <c r="J80"/>
  <c r="E7"/>
  <c r="E74"/>
  <c i="8" r="J41"/>
  <c r="J40"/>
  <c i="1" r="AY66"/>
  <c i="8" r="J39"/>
  <c i="1" r="AX66"/>
  <c i="8" r="BI95"/>
  <c r="BH95"/>
  <c r="BG95"/>
  <c r="BF95"/>
  <c r="T95"/>
  <c r="R95"/>
  <c r="P95"/>
  <c r="BI94"/>
  <c r="BH94"/>
  <c r="BG94"/>
  <c r="BF94"/>
  <c r="T94"/>
  <c r="R94"/>
  <c r="P94"/>
  <c r="P93"/>
  <c r="P92"/>
  <c i="1" r="AU66"/>
  <c i="8" r="J89"/>
  <c r="F86"/>
  <c r="E84"/>
  <c r="J63"/>
  <c r="F60"/>
  <c r="E58"/>
  <c r="J25"/>
  <c r="E25"/>
  <c r="J88"/>
  <c r="J24"/>
  <c r="J22"/>
  <c r="E22"/>
  <c r="F63"/>
  <c r="J21"/>
  <c r="J19"/>
  <c r="E19"/>
  <c r="F62"/>
  <c r="J18"/>
  <c r="J16"/>
  <c r="J60"/>
  <c r="E7"/>
  <c r="E52"/>
  <c i="7" r="J41"/>
  <c r="J40"/>
  <c i="1" r="AY65"/>
  <c i="7" r="J39"/>
  <c i="1" r="AX65"/>
  <c i="7" r="BI210"/>
  <c r="BH210"/>
  <c r="BG210"/>
  <c r="BF210"/>
  <c r="T210"/>
  <c r="T209"/>
  <c r="R210"/>
  <c r="R209"/>
  <c r="P210"/>
  <c r="P209"/>
  <c r="BI205"/>
  <c r="BH205"/>
  <c r="BG205"/>
  <c r="BF205"/>
  <c r="T205"/>
  <c r="R205"/>
  <c r="P205"/>
  <c r="BI201"/>
  <c r="BH201"/>
  <c r="BG201"/>
  <c r="BF201"/>
  <c r="T201"/>
  <c r="R201"/>
  <c r="P201"/>
  <c r="BI197"/>
  <c r="BH197"/>
  <c r="BG197"/>
  <c r="BF197"/>
  <c r="T197"/>
  <c r="R197"/>
  <c r="P197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4"/>
  <c r="BH184"/>
  <c r="BG184"/>
  <c r="BF184"/>
  <c r="T184"/>
  <c r="R184"/>
  <c r="P184"/>
  <c r="BI182"/>
  <c r="BH182"/>
  <c r="BG182"/>
  <c r="BF182"/>
  <c r="T182"/>
  <c r="R182"/>
  <c r="P182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T128"/>
  <c r="R129"/>
  <c r="R128"/>
  <c r="P129"/>
  <c r="P128"/>
  <c r="BI123"/>
  <c r="BH123"/>
  <c r="BG123"/>
  <c r="BF123"/>
  <c r="T123"/>
  <c r="R123"/>
  <c r="P123"/>
  <c r="BI118"/>
  <c r="BH118"/>
  <c r="BG118"/>
  <c r="BF118"/>
  <c r="T118"/>
  <c r="R118"/>
  <c r="P118"/>
  <c r="BI116"/>
  <c r="BH116"/>
  <c r="BG116"/>
  <c r="BF116"/>
  <c r="T116"/>
  <c r="R116"/>
  <c r="P116"/>
  <c r="BI112"/>
  <c r="BH112"/>
  <c r="BG112"/>
  <c r="BF112"/>
  <c r="T112"/>
  <c r="R112"/>
  <c r="P112"/>
  <c r="BI109"/>
  <c r="BH109"/>
  <c r="BG109"/>
  <c r="BF109"/>
  <c r="T109"/>
  <c r="R109"/>
  <c r="P109"/>
  <c r="BI104"/>
  <c r="BH104"/>
  <c r="BG104"/>
  <c r="BF104"/>
  <c r="T104"/>
  <c r="T103"/>
  <c r="R104"/>
  <c r="R103"/>
  <c r="P104"/>
  <c r="P103"/>
  <c r="J98"/>
  <c r="F95"/>
  <c r="E93"/>
  <c r="J63"/>
  <c r="F60"/>
  <c r="E58"/>
  <c r="J25"/>
  <c r="E25"/>
  <c r="J97"/>
  <c r="J24"/>
  <c r="J22"/>
  <c r="E22"/>
  <c r="F63"/>
  <c r="J21"/>
  <c r="J19"/>
  <c r="E19"/>
  <c r="F97"/>
  <c r="J18"/>
  <c r="J16"/>
  <c r="J95"/>
  <c r="E7"/>
  <c r="E52"/>
  <c i="6" r="J41"/>
  <c r="J40"/>
  <c i="1" r="AY63"/>
  <c i="6" r="J39"/>
  <c i="1" r="AX63"/>
  <c i="6" r="BI100"/>
  <c r="BH100"/>
  <c r="BG100"/>
  <c r="BF100"/>
  <c r="T100"/>
  <c r="R100"/>
  <c r="P100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J89"/>
  <c r="F86"/>
  <c r="E84"/>
  <c r="J63"/>
  <c r="F60"/>
  <c r="E58"/>
  <c r="J25"/>
  <c r="E25"/>
  <c r="J62"/>
  <c r="J24"/>
  <c r="J22"/>
  <c r="E22"/>
  <c r="F63"/>
  <c r="J21"/>
  <c r="J19"/>
  <c r="E19"/>
  <c r="F88"/>
  <c r="J18"/>
  <c r="J16"/>
  <c r="J86"/>
  <c r="E7"/>
  <c r="E78"/>
  <c i="5" r="J193"/>
  <c r="J41"/>
  <c r="J40"/>
  <c i="1" r="AY62"/>
  <c i="5" r="J39"/>
  <c i="1" r="AX62"/>
  <c i="5" r="BI250"/>
  <c r="BH250"/>
  <c r="BG250"/>
  <c r="BF250"/>
  <c r="T250"/>
  <c r="T249"/>
  <c r="R250"/>
  <c r="R249"/>
  <c r="P250"/>
  <c r="P249"/>
  <c r="BI244"/>
  <c r="BH244"/>
  <c r="BG244"/>
  <c r="BF244"/>
  <c r="T244"/>
  <c r="R244"/>
  <c r="P244"/>
  <c r="BI242"/>
  <c r="BH242"/>
  <c r="BG242"/>
  <c r="BF242"/>
  <c r="T242"/>
  <c r="R242"/>
  <c r="P242"/>
  <c r="BI241"/>
  <c r="BH241"/>
  <c r="BG241"/>
  <c r="BF241"/>
  <c r="T241"/>
  <c r="R241"/>
  <c r="P241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28"/>
  <c r="BH228"/>
  <c r="BG228"/>
  <c r="BF228"/>
  <c r="T228"/>
  <c r="R228"/>
  <c r="P228"/>
  <c r="BI226"/>
  <c r="BH226"/>
  <c r="BG226"/>
  <c r="BF226"/>
  <c r="T226"/>
  <c r="R226"/>
  <c r="P226"/>
  <c r="BI222"/>
  <c r="BH222"/>
  <c r="BG222"/>
  <c r="BF222"/>
  <c r="T222"/>
  <c r="R222"/>
  <c r="P222"/>
  <c r="BI219"/>
  <c r="BH219"/>
  <c r="BG219"/>
  <c r="BF219"/>
  <c r="T219"/>
  <c r="R219"/>
  <c r="P219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1"/>
  <c r="BH211"/>
  <c r="BG211"/>
  <c r="BF211"/>
  <c r="T211"/>
  <c r="R211"/>
  <c r="P211"/>
  <c r="BI209"/>
  <c r="BH209"/>
  <c r="BG209"/>
  <c r="BF209"/>
  <c r="T209"/>
  <c r="R209"/>
  <c r="P209"/>
  <c r="BI208"/>
  <c r="BH208"/>
  <c r="BG208"/>
  <c r="BF208"/>
  <c r="T208"/>
  <c r="R208"/>
  <c r="P208"/>
  <c r="BI204"/>
  <c r="BH204"/>
  <c r="BG204"/>
  <c r="BF204"/>
  <c r="T204"/>
  <c r="R204"/>
  <c r="P204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J77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3"/>
  <c r="BH183"/>
  <c r="BG183"/>
  <c r="BF183"/>
  <c r="T183"/>
  <c r="R183"/>
  <c r="P183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3"/>
  <c r="BH173"/>
  <c r="BG173"/>
  <c r="BF173"/>
  <c r="T173"/>
  <c r="R173"/>
  <c r="P173"/>
  <c r="BI170"/>
  <c r="BH170"/>
  <c r="BG170"/>
  <c r="BF170"/>
  <c r="T170"/>
  <c r="R170"/>
  <c r="P170"/>
  <c r="BI168"/>
  <c r="BH168"/>
  <c r="BG168"/>
  <c r="BF168"/>
  <c r="T168"/>
  <c r="R168"/>
  <c r="P168"/>
  <c r="BI165"/>
  <c r="BH165"/>
  <c r="BG165"/>
  <c r="BF165"/>
  <c r="T165"/>
  <c r="R165"/>
  <c r="P165"/>
  <c r="BI163"/>
  <c r="BH163"/>
  <c r="BG163"/>
  <c r="BF163"/>
  <c r="T163"/>
  <c r="R163"/>
  <c r="P163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0"/>
  <c r="BH130"/>
  <c r="BG130"/>
  <c r="BF130"/>
  <c r="T130"/>
  <c r="R130"/>
  <c r="P130"/>
  <c r="BI125"/>
  <c r="BH125"/>
  <c r="BG125"/>
  <c r="BF125"/>
  <c r="T125"/>
  <c r="R125"/>
  <c r="P125"/>
  <c r="BI120"/>
  <c r="BH120"/>
  <c r="BG120"/>
  <c r="BF120"/>
  <c r="T120"/>
  <c r="R120"/>
  <c r="P120"/>
  <c r="BI116"/>
  <c r="BH116"/>
  <c r="BG116"/>
  <c r="BF116"/>
  <c r="T116"/>
  <c r="R116"/>
  <c r="P116"/>
  <c r="BI112"/>
  <c r="BH112"/>
  <c r="BG112"/>
  <c r="BF112"/>
  <c r="T112"/>
  <c r="T111"/>
  <c r="R112"/>
  <c r="R111"/>
  <c r="P112"/>
  <c r="P111"/>
  <c r="BI109"/>
  <c r="BH109"/>
  <c r="BG109"/>
  <c r="BF109"/>
  <c r="T109"/>
  <c r="T108"/>
  <c r="R109"/>
  <c r="R108"/>
  <c r="P109"/>
  <c r="P108"/>
  <c r="J103"/>
  <c r="F100"/>
  <c r="E98"/>
  <c r="J63"/>
  <c r="F60"/>
  <c r="E58"/>
  <c r="J25"/>
  <c r="E25"/>
  <c r="J62"/>
  <c r="J24"/>
  <c r="J22"/>
  <c r="E22"/>
  <c r="F63"/>
  <c r="J21"/>
  <c r="J19"/>
  <c r="E19"/>
  <c r="F102"/>
  <c r="J18"/>
  <c r="J16"/>
  <c r="J60"/>
  <c r="E7"/>
  <c r="E92"/>
  <c i="4" r="J39"/>
  <c r="J38"/>
  <c i="1" r="AY59"/>
  <c i="4" r="J37"/>
  <c i="1" r="AX59"/>
  <c i="4" r="BI90"/>
  <c r="BH90"/>
  <c r="BG90"/>
  <c r="BF90"/>
  <c r="T90"/>
  <c r="R90"/>
  <c r="P90"/>
  <c r="BI88"/>
  <c r="BH88"/>
  <c r="BG88"/>
  <c r="BF88"/>
  <c r="T88"/>
  <c r="T87"/>
  <c r="T86"/>
  <c r="R88"/>
  <c r="P88"/>
  <c r="P87"/>
  <c r="P86"/>
  <c i="1" r="AU59"/>
  <c i="4" r="J83"/>
  <c r="F80"/>
  <c r="E78"/>
  <c r="J59"/>
  <c r="F56"/>
  <c r="E54"/>
  <c r="J23"/>
  <c r="E23"/>
  <c r="J82"/>
  <c r="J22"/>
  <c r="J20"/>
  <c r="E20"/>
  <c r="F83"/>
  <c r="J19"/>
  <c r="J17"/>
  <c r="E17"/>
  <c r="F82"/>
  <c r="J16"/>
  <c r="J14"/>
  <c r="J80"/>
  <c r="E7"/>
  <c r="E74"/>
  <c i="3" r="J41"/>
  <c r="J40"/>
  <c i="1" r="AY58"/>
  <c i="3" r="J39"/>
  <c i="1" r="AX58"/>
  <c i="3" r="BI100"/>
  <c r="BH100"/>
  <c r="BG100"/>
  <c r="BF100"/>
  <c r="T100"/>
  <c r="R100"/>
  <c r="P100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J89"/>
  <c r="F86"/>
  <c r="E84"/>
  <c r="J63"/>
  <c r="F60"/>
  <c r="E58"/>
  <c r="J25"/>
  <c r="E25"/>
  <c r="J88"/>
  <c r="J24"/>
  <c r="J22"/>
  <c r="E22"/>
  <c r="F89"/>
  <c r="J21"/>
  <c r="J19"/>
  <c r="E19"/>
  <c r="F88"/>
  <c r="J18"/>
  <c r="J16"/>
  <c r="J86"/>
  <c r="E7"/>
  <c r="E78"/>
  <c i="2" r="J198"/>
  <c r="J41"/>
  <c r="J40"/>
  <c i="1" r="AY57"/>
  <c i="2" r="J39"/>
  <c i="1" r="AX57"/>
  <c i="2" r="BI245"/>
  <c r="BH245"/>
  <c r="BG245"/>
  <c r="BF245"/>
  <c r="T245"/>
  <c r="T244"/>
  <c r="R245"/>
  <c r="R244"/>
  <c r="P245"/>
  <c r="P244"/>
  <c r="BI239"/>
  <c r="BH239"/>
  <c r="BG239"/>
  <c r="BF239"/>
  <c r="T239"/>
  <c r="R239"/>
  <c r="P239"/>
  <c r="BI237"/>
  <c r="BH237"/>
  <c r="BG237"/>
  <c r="BF237"/>
  <c r="T237"/>
  <c r="R237"/>
  <c r="P237"/>
  <c r="BI236"/>
  <c r="BH236"/>
  <c r="BG236"/>
  <c r="BF236"/>
  <c r="T236"/>
  <c r="R236"/>
  <c r="P236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1"/>
  <c r="BH221"/>
  <c r="BG221"/>
  <c r="BF221"/>
  <c r="T221"/>
  <c r="T220"/>
  <c r="R221"/>
  <c r="R220"/>
  <c r="P221"/>
  <c r="P220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09"/>
  <c r="BH209"/>
  <c r="BG209"/>
  <c r="BF209"/>
  <c r="T209"/>
  <c r="R209"/>
  <c r="P209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J77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5"/>
  <c r="BH185"/>
  <c r="BG185"/>
  <c r="BF185"/>
  <c r="T185"/>
  <c r="R185"/>
  <c r="P185"/>
  <c r="BI183"/>
  <c r="BH183"/>
  <c r="BG183"/>
  <c r="BF183"/>
  <c r="T183"/>
  <c r="R183"/>
  <c r="P183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3"/>
  <c r="BH173"/>
  <c r="BG173"/>
  <c r="BF173"/>
  <c r="T173"/>
  <c r="R173"/>
  <c r="P173"/>
  <c r="BI171"/>
  <c r="BH171"/>
  <c r="BG171"/>
  <c r="BF171"/>
  <c r="T171"/>
  <c r="R171"/>
  <c r="P171"/>
  <c r="BI168"/>
  <c r="BH168"/>
  <c r="BG168"/>
  <c r="BF168"/>
  <c r="T168"/>
  <c r="R168"/>
  <c r="P168"/>
  <c r="BI166"/>
  <c r="BH166"/>
  <c r="BG166"/>
  <c r="BF166"/>
  <c r="T166"/>
  <c r="R166"/>
  <c r="P166"/>
  <c r="BI163"/>
  <c r="BH163"/>
  <c r="BG163"/>
  <c r="BF163"/>
  <c r="T163"/>
  <c r="R163"/>
  <c r="P163"/>
  <c r="BI161"/>
  <c r="BH161"/>
  <c r="BG161"/>
  <c r="BF161"/>
  <c r="T161"/>
  <c r="R161"/>
  <c r="P161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T146"/>
  <c r="R147"/>
  <c r="R146"/>
  <c r="P147"/>
  <c r="P146"/>
  <c r="BI144"/>
  <c r="BH144"/>
  <c r="BG144"/>
  <c r="BF144"/>
  <c r="T144"/>
  <c r="R144"/>
  <c r="P144"/>
  <c r="BI141"/>
  <c r="BH141"/>
  <c r="BG141"/>
  <c r="BF141"/>
  <c r="T141"/>
  <c r="R141"/>
  <c r="P141"/>
  <c r="BI136"/>
  <c r="BH136"/>
  <c r="BG136"/>
  <c r="BF136"/>
  <c r="T136"/>
  <c r="R136"/>
  <c r="P136"/>
  <c r="BI131"/>
  <c r="BH131"/>
  <c r="BG131"/>
  <c r="BF131"/>
  <c r="T131"/>
  <c r="R131"/>
  <c r="P131"/>
  <c r="BI126"/>
  <c r="BH126"/>
  <c r="BG126"/>
  <c r="BF126"/>
  <c r="T126"/>
  <c r="R126"/>
  <c r="P126"/>
  <c r="BI121"/>
  <c r="BH121"/>
  <c r="BG121"/>
  <c r="BF121"/>
  <c r="T121"/>
  <c r="R121"/>
  <c r="P121"/>
  <c r="BI117"/>
  <c r="BH117"/>
  <c r="BG117"/>
  <c r="BF117"/>
  <c r="T117"/>
  <c r="R117"/>
  <c r="P117"/>
  <c r="BI111"/>
  <c r="BH111"/>
  <c r="BG111"/>
  <c r="BF111"/>
  <c r="T111"/>
  <c r="T110"/>
  <c r="R111"/>
  <c r="R110"/>
  <c r="P111"/>
  <c r="P110"/>
  <c r="BI109"/>
  <c r="BH109"/>
  <c r="BG109"/>
  <c r="BF109"/>
  <c r="T109"/>
  <c r="T108"/>
  <c r="R109"/>
  <c r="R108"/>
  <c r="P109"/>
  <c r="P108"/>
  <c r="J103"/>
  <c r="F100"/>
  <c r="E98"/>
  <c r="J63"/>
  <c r="F60"/>
  <c r="E58"/>
  <c r="J25"/>
  <c r="E25"/>
  <c r="J102"/>
  <c r="J24"/>
  <c r="J22"/>
  <c r="E22"/>
  <c r="F103"/>
  <c r="J21"/>
  <c r="J19"/>
  <c r="E19"/>
  <c r="F62"/>
  <c r="J18"/>
  <c r="J16"/>
  <c r="J60"/>
  <c r="E7"/>
  <c r="E52"/>
  <c i="1" r="L50"/>
  <c r="AM50"/>
  <c r="AM49"/>
  <c r="L49"/>
  <c r="AM47"/>
  <c r="L47"/>
  <c r="L45"/>
  <c r="L44"/>
  <c i="7" r="J173"/>
  <c i="10" r="BK203"/>
  <c i="11" r="J94"/>
  <c i="12" r="J210"/>
  <c r="BK152"/>
  <c i="13" r="J98"/>
  <c i="15" r="J178"/>
  <c r="J182"/>
  <c i="16" r="BK94"/>
  <c i="17" r="J162"/>
  <c i="19" r="BK221"/>
  <c r="J132"/>
  <c i="2" r="F38"/>
  <c i="13" r="BK94"/>
  <c i="17" r="BK246"/>
  <c r="BK173"/>
  <c i="19" r="J221"/>
  <c i="20" r="J95"/>
  <c i="2" r="BK221"/>
  <c i="6" r="J94"/>
  <c i="10" r="BK175"/>
  <c i="15" r="J225"/>
  <c i="2" r="J144"/>
  <c r="BK202"/>
  <c i="5" r="BK233"/>
  <c i="7" r="J193"/>
  <c i="10" r="J154"/>
  <c i="12" r="BK228"/>
  <c i="17" r="J191"/>
  <c i="19" r="BK214"/>
  <c i="2" r="BK166"/>
  <c i="1" r="AS86"/>
  <c i="5" r="BK219"/>
  <c i="7" r="J123"/>
  <c i="10" r="BK159"/>
  <c i="12" r="J178"/>
  <c i="14" r="BK88"/>
  <c i="16" r="BK95"/>
  <c i="19" r="BK223"/>
  <c i="1" r="AS61"/>
  <c i="7" r="J153"/>
  <c i="13" r="BK99"/>
  <c i="17" r="BK268"/>
  <c r="J123"/>
  <c i="19" r="BK142"/>
  <c r="J146"/>
  <c i="2" r="J232"/>
  <c i="5" r="BK156"/>
  <c i="7" r="BK166"/>
  <c i="10" r="J166"/>
  <c r="BK166"/>
  <c i="12" r="J237"/>
  <c i="15" r="J228"/>
  <c i="16" r="BK99"/>
  <c i="17" r="J207"/>
  <c r="J150"/>
  <c i="19" r="BK212"/>
  <c i="2" r="J217"/>
  <c i="5" r="BK195"/>
  <c i="7" r="J142"/>
  <c r="J132"/>
  <c i="10" r="J120"/>
  <c i="15" r="J164"/>
  <c i="17" r="BK175"/>
  <c i="19" r="J192"/>
  <c i="12" r="J157"/>
  <c i="15" r="J199"/>
  <c i="17" r="BK162"/>
  <c i="21" r="J88"/>
  <c i="2" r="J226"/>
  <c i="5" r="J159"/>
  <c i="7" r="BK144"/>
  <c i="10" r="J221"/>
  <c i="12" r="BK203"/>
  <c r="J208"/>
  <c i="17" r="J260"/>
  <c i="19" r="BK164"/>
  <c i="9" r="F38"/>
  <c i="1" r="BC67"/>
  <c i="15" r="BK149"/>
  <c i="17" r="BK191"/>
  <c i="2" r="J224"/>
  <c i="5" r="J120"/>
  <c r="BK235"/>
  <c i="7" r="BK189"/>
  <c i="10" r="J226"/>
  <c i="12" r="J107"/>
  <c i="17" r="J268"/>
  <c r="BK121"/>
  <c i="19" r="J185"/>
  <c i="2" r="BK178"/>
  <c i="4" r="BK90"/>
  <c i="7" r="BK149"/>
  <c i="10" r="J218"/>
  <c i="12" r="BK188"/>
  <c i="15" r="BK132"/>
  <c i="3" r="J94"/>
  <c i="5" r="J244"/>
  <c i="7" r="J166"/>
  <c i="9" r="F37"/>
  <c i="12" r="BK186"/>
  <c i="17" r="J214"/>
  <c i="19" r="J111"/>
  <c i="2" r="J153"/>
  <c i="1" r="AS64"/>
  <c i="5" r="BK120"/>
  <c i="7" r="J162"/>
  <c i="12" r="J152"/>
  <c i="15" r="BK191"/>
  <c i="18" r="BK95"/>
  <c i="19" r="BK111"/>
  <c i="2" r="J180"/>
  <c i="5" r="J226"/>
  <c i="10" r="BK116"/>
  <c i="15" r="BK225"/>
  <c r="J162"/>
  <c i="17" r="BK241"/>
  <c i="2" r="J176"/>
  <c i="5" r="BK237"/>
  <c i="7" r="BK136"/>
  <c i="10" r="BK196"/>
  <c i="15" r="BK152"/>
  <c i="17" r="BK193"/>
  <c i="18" r="J95"/>
  <c i="19" r="J212"/>
  <c i="2" r="BK161"/>
  <c r="BK109"/>
  <c i="5" r="J163"/>
  <c r="J130"/>
  <c i="6" r="J97"/>
  <c i="7" r="BK138"/>
  <c i="10" r="J159"/>
  <c i="12" r="J212"/>
  <c i="17" r="J169"/>
  <c i="2" r="J173"/>
  <c i="4" r="J90"/>
  <c i="5" r="BK208"/>
  <c i="7" r="BK193"/>
  <c i="10" r="BK214"/>
  <c r="BK105"/>
  <c i="18" r="BK94"/>
  <c i="13" r="BK98"/>
  <c i="15" r="J160"/>
  <c i="17" r="BK248"/>
  <c i="19" r="BK146"/>
  <c i="5" r="BK186"/>
  <c r="BK244"/>
  <c i="10" r="BK171"/>
  <c i="12" r="J126"/>
  <c r="J196"/>
  <c i="15" r="J109"/>
  <c i="17" r="J134"/>
  <c i="19" r="J198"/>
  <c i="7" r="BK179"/>
  <c i="10" r="J148"/>
  <c i="12" r="J171"/>
  <c i="15" r="J203"/>
  <c r="BK157"/>
  <c i="18" r="F38"/>
  <c i="5" r="BK250"/>
  <c i="7" r="BK129"/>
  <c i="10" r="BK146"/>
  <c r="J173"/>
  <c i="12" r="J141"/>
  <c r="J203"/>
  <c i="15" r="BK194"/>
  <c r="J214"/>
  <c i="17" r="J252"/>
  <c i="19" r="J235"/>
  <c r="J159"/>
  <c i="2" r="BK245"/>
  <c i="5" r="J201"/>
  <c i="10" r="BK128"/>
  <c i="12" r="BK155"/>
  <c i="15" r="BK122"/>
  <c i="2" r="J131"/>
  <c r="BK228"/>
  <c i="5" r="J112"/>
  <c r="BK199"/>
  <c i="7" r="J164"/>
  <c i="10" r="J193"/>
  <c i="12" r="BK126"/>
  <c i="17" r="BK169"/>
  <c r="J227"/>
  <c i="19" r="J135"/>
  <c i="2" r="J126"/>
  <c r="BK217"/>
  <c i="5" r="BK154"/>
  <c r="BK112"/>
  <c i="7" r="J104"/>
  <c i="10" r="J205"/>
  <c r="BK139"/>
  <c i="15" r="J166"/>
  <c i="17" r="BK206"/>
  <c i="19" r="BK205"/>
  <c r="BK149"/>
  <c i="3" r="J100"/>
  <c i="5" r="J173"/>
  <c i="12" r="BK132"/>
  <c r="J245"/>
  <c i="17" r="J243"/>
  <c r="J114"/>
  <c i="19" r="BK235"/>
  <c r="BK124"/>
  <c i="2" r="BK215"/>
  <c i="5" r="J237"/>
  <c r="BK216"/>
  <c i="7" r="BK205"/>
  <c i="10" r="J116"/>
  <c r="BK148"/>
  <c i="12" r="BK181"/>
  <c i="15" r="BK147"/>
  <c i="17" r="J177"/>
  <c i="2" r="BK163"/>
  <c i="3" r="BK98"/>
  <c i="5" r="J148"/>
  <c i="7" r="J197"/>
  <c r="BK104"/>
  <c i="10" r="J105"/>
  <c r="BK173"/>
  <c i="17" r="J173"/>
  <c i="19" r="BK195"/>
  <c i="12" r="BK141"/>
  <c i="15" r="BK154"/>
  <c i="17" r="J239"/>
  <c i="2" r="J161"/>
  <c i="5" r="BK204"/>
  <c i="7" r="BK177"/>
  <c i="10" r="BK120"/>
  <c r="BK107"/>
  <c i="12" r="BK113"/>
  <c i="13" r="BK96"/>
  <c i="15" r="J139"/>
  <c i="17" r="J109"/>
  <c r="BK214"/>
  <c i="19" r="BK135"/>
  <c i="7" r="BK123"/>
  <c i="12" r="J221"/>
  <c i="15" r="J226"/>
  <c i="17" r="BK146"/>
  <c i="19" r="BK140"/>
  <c i="5" r="J228"/>
  <c r="BK145"/>
  <c i="7" r="BK191"/>
  <c i="10" r="J192"/>
  <c i="12" r="BK221"/>
  <c i="15" r="BK185"/>
  <c i="17" r="BK254"/>
  <c i="19" r="BK152"/>
  <c i="2" r="BK168"/>
  <c r="J236"/>
  <c i="5" r="J241"/>
  <c i="9" r="J88"/>
  <c i="12" r="J163"/>
  <c r="BK210"/>
  <c i="17" r="BK229"/>
  <c i="2" r="BK121"/>
  <c r="J183"/>
  <c i="5" r="BK228"/>
  <c i="7" r="BK118"/>
  <c i="10" r="BK218"/>
  <c i="12" r="J222"/>
  <c r="BK248"/>
  <c i="17" r="BK140"/>
  <c i="10" r="J107"/>
  <c i="12" r="BK191"/>
  <c r="J194"/>
  <c i="15" r="BK228"/>
  <c i="19" r="BK219"/>
  <c i="20" r="BK95"/>
  <c i="3" r="BK100"/>
  <c i="5" r="J135"/>
  <c i="12" r="J132"/>
  <c i="15" r="J189"/>
  <c i="17" r="BK216"/>
  <c r="BK220"/>
  <c i="2" r="BK213"/>
  <c i="7" r="BK175"/>
  <c i="10" r="BK221"/>
  <c i="12" r="J137"/>
  <c i="16" r="J94"/>
  <c i="17" r="BK201"/>
  <c r="BK187"/>
  <c i="19" r="J182"/>
  <c i="2" r="J168"/>
  <c i="3" r="BK94"/>
  <c i="5" r="BK109"/>
  <c r="J209"/>
  <c i="7" r="J171"/>
  <c i="9" r="F36"/>
  <c i="1" r="BA67"/>
  <c i="12" r="BK157"/>
  <c i="17" r="J206"/>
  <c i="19" r="BK203"/>
  <c i="2" r="J185"/>
  <c i="5" r="BK222"/>
  <c r="J154"/>
  <c i="7" r="BK147"/>
  <c i="10" r="BK164"/>
  <c r="BK192"/>
  <c i="15" r="J154"/>
  <c i="19" r="J195"/>
  <c i="13" r="J94"/>
  <c i="17" r="J264"/>
  <c r="BK134"/>
  <c i="2" r="J189"/>
  <c i="5" r="BK116"/>
  <c i="10" r="BK188"/>
  <c i="12" r="BK232"/>
  <c i="13" r="J101"/>
  <c i="17" r="J237"/>
  <c r="J175"/>
  <c i="19" r="BK170"/>
  <c i="7" r="J160"/>
  <c i="11" r="J98"/>
  <c i="13" r="BK101"/>
  <c i="15" r="J221"/>
  <c i="17" r="J157"/>
  <c i="19" r="J114"/>
  <c i="2" r="BK180"/>
  <c i="5" r="BK215"/>
  <c i="8" r="BK94"/>
  <c i="10" r="J199"/>
  <c i="12" r="BK169"/>
  <c r="BK167"/>
  <c i="15" r="J113"/>
  <c i="17" r="J193"/>
  <c r="BK150"/>
  <c i="19" r="BK172"/>
  <c i="2" r="J150"/>
  <c r="J200"/>
  <c i="5" r="J197"/>
  <c i="7" r="J140"/>
  <c i="10" r="BK193"/>
  <c i="13" r="BK95"/>
  <c i="16" r="J96"/>
  <c i="2" r="BK237"/>
  <c i="17" r="BK252"/>
  <c i="19" r="J214"/>
  <c i="2" r="BK150"/>
  <c i="4" r="BK88"/>
  <c i="5" r="J141"/>
  <c i="7" r="BK140"/>
  <c i="10" r="J139"/>
  <c i="12" r="BK118"/>
  <c i="15" r="J147"/>
  <c i="19" r="J162"/>
  <c i="2" r="F40"/>
  <c i="12" r="BK217"/>
  <c i="15" r="J106"/>
  <c i="17" r="J209"/>
  <c i="7" r="J116"/>
  <c i="10" r="J128"/>
  <c i="12" r="BK214"/>
  <c r="J120"/>
  <c i="17" r="BK264"/>
  <c i="19" r="J190"/>
  <c i="2" r="BK200"/>
  <c i="5" r="BK241"/>
  <c i="7" r="J144"/>
  <c i="10" r="J203"/>
  <c i="15" r="J176"/>
  <c i="19" r="BK119"/>
  <c i="12" r="J188"/>
  <c r="BK200"/>
  <c i="15" r="J187"/>
  <c i="17" r="J187"/>
  <c i="19" r="J168"/>
  <c i="3" r="BK96"/>
  <c i="5" r="BK125"/>
  <c i="7" r="J149"/>
  <c i="11" r="BK99"/>
  <c i="12" r="J109"/>
  <c i="15" r="J219"/>
  <c i="17" r="J167"/>
  <c r="J117"/>
  <c i="19" r="J140"/>
  <c i="14" r="J88"/>
  <c i="15" r="BK219"/>
  <c i="17" r="J140"/>
  <c r="J189"/>
  <c i="19" r="J109"/>
  <c i="2" r="BK156"/>
  <c r="J117"/>
  <c i="5" r="BK183"/>
  <c i="10" r="J214"/>
  <c i="12" r="J181"/>
  <c i="15" r="BK176"/>
  <c i="2" r="BK147"/>
  <c i="3" r="J98"/>
  <c i="5" r="J151"/>
  <c r="J219"/>
  <c i="7" r="J136"/>
  <c i="10" r="J212"/>
  <c i="12" r="BK178"/>
  <c i="17" r="BK273"/>
  <c r="J128"/>
  <c i="19" r="J164"/>
  <c i="2" r="BK153"/>
  <c r="J111"/>
  <c r="BK183"/>
  <c i="5" r="J217"/>
  <c i="6" r="J95"/>
  <c i="7" r="J189"/>
  <c i="10" r="BK131"/>
  <c i="12" r="BK222"/>
  <c i="15" r="BK106"/>
  <c i="17" r="J204"/>
  <c i="19" r="J176"/>
  <c i="2" r="BK209"/>
  <c i="5" r="BK201"/>
  <c i="10" r="BK152"/>
  <c i="12" r="BK109"/>
  <c i="15" r="J127"/>
  <c i="17" r="BK235"/>
  <c i="19" r="BK238"/>
  <c i="3" r="BK95"/>
  <c i="5" r="BK211"/>
  <c i="10" r="BK212"/>
  <c i="14" r="BK90"/>
  <c i="17" r="BK114"/>
  <c r="J231"/>
  <c i="19" r="BK168"/>
  <c r="BK192"/>
  <c i="2" r="J38"/>
  <c i="7" r="BK151"/>
  <c i="10" r="J181"/>
  <c i="11" r="BK98"/>
  <c i="12" r="J217"/>
  <c i="17" r="J171"/>
  <c i="19" r="J149"/>
  <c i="3" r="J96"/>
  <c i="5" r="BK136"/>
  <c r="BK159"/>
  <c i="7" r="J184"/>
  <c i="15" r="J174"/>
  <c i="17" r="BK123"/>
  <c i="12" r="J254"/>
  <c i="14" r="J90"/>
  <c i="15" r="J185"/>
  <c i="17" r="J248"/>
  <c i="2" r="BK173"/>
  <c r="J204"/>
  <c i="5" r="BK135"/>
  <c i="6" r="J100"/>
  <c i="7" r="BK142"/>
  <c i="10" r="J152"/>
  <c i="12" r="BK208"/>
  <c i="15" r="J142"/>
  <c i="17" r="BK218"/>
  <c i="19" r="J209"/>
  <c i="7" r="J177"/>
  <c i="10" r="BK219"/>
  <c i="12" r="BK198"/>
  <c r="J246"/>
  <c r="J241"/>
  <c i="15" r="J201"/>
  <c r="BK144"/>
  <c r="J208"/>
  <c r="BK136"/>
  <c i="17" r="BK179"/>
  <c i="19" r="J155"/>
  <c r="BK159"/>
  <c i="21" r="BK90"/>
  <c i="2" r="J209"/>
  <c i="3" r="J95"/>
  <c i="5" r="BK170"/>
  <c r="J250"/>
  <c i="6" r="BK94"/>
  <c i="7" r="J210"/>
  <c r="J109"/>
  <c i="10" r="J171"/>
  <c r="BK199"/>
  <c r="J125"/>
  <c i="12" r="BK245"/>
  <c r="BK149"/>
  <c i="13" r="J95"/>
  <c i="15" r="J144"/>
  <c r="BK164"/>
  <c i="17" r="J256"/>
  <c i="15" r="BK203"/>
  <c i="2" r="J136"/>
  <c r="J215"/>
  <c i="5" r="BK242"/>
  <c r="J188"/>
  <c i="7" r="BK109"/>
  <c i="10" r="J196"/>
  <c r="BK135"/>
  <c i="12" r="J232"/>
  <c i="17" r="J195"/>
  <c i="19" r="BK185"/>
  <c i="2" r="J156"/>
  <c r="J195"/>
  <c i="5" r="J195"/>
  <c r="J215"/>
  <c i="7" r="BK158"/>
  <c i="10" r="BK181"/>
  <c i="12" r="J118"/>
  <c i="16" r="BK96"/>
  <c i="19" r="J144"/>
  <c i="2" r="J245"/>
  <c i="5" r="BK178"/>
  <c i="12" r="J149"/>
  <c i="15" r="BK221"/>
  <c i="17" r="J216"/>
  <c r="BK128"/>
  <c i="2" r="J163"/>
  <c i="7" r="BK197"/>
  <c i="5" r="BK138"/>
  <c r="J138"/>
  <c i="7" r="J118"/>
  <c i="10" r="BK162"/>
  <c i="11" r="J97"/>
  <c i="12" r="BK194"/>
  <c i="15" r="J132"/>
  <c i="17" r="BK157"/>
  <c r="BK199"/>
  <c i="19" r="J180"/>
  <c i="2" r="J121"/>
  <c i="5" r="BK130"/>
  <c i="6" r="BK97"/>
  <c i="7" r="BK112"/>
  <c i="10" r="BK111"/>
  <c r="J164"/>
  <c i="15" r="BK113"/>
  <c i="19" r="J205"/>
  <c i="15" r="BK109"/>
  <c i="17" r="J155"/>
  <c i="19" r="J187"/>
  <c i="2" r="BK111"/>
  <c i="7" r="J138"/>
  <c i="10" r="BK143"/>
  <c i="12" r="BK246"/>
  <c r="BK137"/>
  <c i="15" r="J234"/>
  <c i="17" r="BK182"/>
  <c i="2" r="F39"/>
  <c i="7" r="BK171"/>
  <c i="12" r="J113"/>
  <c r="BK224"/>
  <c i="15" r="BK162"/>
  <c i="17" r="BK177"/>
  <c i="19" r="J124"/>
  <c i="2" r="J237"/>
  <c i="5" r="J235"/>
  <c r="BK226"/>
  <c i="7" r="J147"/>
  <c i="10" r="J210"/>
  <c r="BK125"/>
  <c i="12" r="J224"/>
  <c i="15" r="BK212"/>
  <c i="17" r="BK138"/>
  <c i="19" r="J223"/>
  <c i="2" r="J109"/>
  <c i="5" r="J208"/>
  <c r="BK168"/>
  <c i="7" r="BK162"/>
  <c i="10" r="J158"/>
  <c i="12" r="J214"/>
  <c i="17" r="BK195"/>
  <c i="19" r="J228"/>
  <c i="2" r="BK171"/>
  <c r="BK141"/>
  <c r="J206"/>
  <c i="5" r="J181"/>
  <c r="BK209"/>
  <c i="6" r="J98"/>
  <c i="10" r="J137"/>
  <c r="BK178"/>
  <c i="12" r="BK176"/>
  <c i="15" r="J191"/>
  <c i="17" r="J273"/>
  <c i="19" r="BK144"/>
  <c i="2" r="J192"/>
  <c i="5" r="J156"/>
  <c i="10" r="J219"/>
  <c i="12" r="BK212"/>
  <c i="15" r="BK201"/>
  <c i="17" r="BK117"/>
  <c r="BK256"/>
  <c i="2" r="BK144"/>
  <c i="5" r="J199"/>
  <c i="8" r="BK95"/>
  <c i="12" r="J145"/>
  <c i="15" r="J152"/>
  <c i="17" r="BK160"/>
  <c i="10" r="BK210"/>
  <c i="12" r="J155"/>
  <c i="17" r="J146"/>
  <c i="1" r="AS69"/>
  <c i="5" r="J175"/>
  <c i="8" r="J94"/>
  <c i="10" r="J135"/>
  <c i="17" r="J222"/>
  <c i="20" r="BK94"/>
  <c i="15" r="BK174"/>
  <c r="BK139"/>
  <c i="17" r="BK227"/>
  <c i="2" r="J166"/>
  <c i="4" r="J88"/>
  <c i="7" r="BK201"/>
  <c r="J129"/>
  <c i="10" r="BK158"/>
  <c i="12" r="BK239"/>
  <c i="13" r="J96"/>
  <c i="15" r="J172"/>
  <c i="17" r="J201"/>
  <c r="J160"/>
  <c i="19" r="J166"/>
  <c i="7" r="BK184"/>
  <c i="10" r="J183"/>
  <c i="12" r="BK254"/>
  <c i="15" r="BK180"/>
  <c i="16" r="BK101"/>
  <c i="19" r="J201"/>
  <c r="BK201"/>
  <c i="1" r="AS78"/>
  <c i="6" r="BK95"/>
  <c i="7" r="J158"/>
  <c i="10" r="J126"/>
  <c i="11" r="BK96"/>
  <c i="16" r="J98"/>
  <c i="17" r="BK148"/>
  <c i="19" r="J203"/>
  <c i="2" r="BK232"/>
  <c i="5" r="J190"/>
  <c i="7" r="J182"/>
  <c i="12" r="BK107"/>
  <c i="16" r="BK97"/>
  <c i="1" r="AS73"/>
  <c i="7" r="BK173"/>
  <c i="10" r="J150"/>
  <c i="12" r="J239"/>
  <c r="J169"/>
  <c i="17" r="BK109"/>
  <c i="19" r="BK129"/>
  <c i="2" r="BK131"/>
  <c r="J228"/>
  <c i="5" r="BK163"/>
  <c r="J170"/>
  <c i="7" r="J112"/>
  <c i="10" r="BK205"/>
  <c i="12" r="J176"/>
  <c i="13" r="J99"/>
  <c i="17" r="BK237"/>
  <c i="19" r="BK190"/>
  <c i="2" r="J202"/>
  <c i="5" r="J125"/>
  <c i="9" r="J36"/>
  <c i="12" r="BK196"/>
  <c i="17" r="J121"/>
  <c r="J182"/>
  <c i="19" r="BK209"/>
  <c i="2" r="BK117"/>
  <c i="5" r="BK148"/>
  <c i="11" r="J99"/>
  <c i="17" r="J235"/>
  <c i="15" r="BK166"/>
  <c i="17" r="BK155"/>
  <c i="2" r="F41"/>
  <c i="16" r="J99"/>
  <c i="17" r="J218"/>
  <c i="2" r="BK230"/>
  <c i="5" r="BK175"/>
  <c i="7" r="BK164"/>
  <c r="J134"/>
  <c i="10" r="J188"/>
  <c i="7" r="BK210"/>
  <c i="10" r="J175"/>
  <c i="12" r="J191"/>
  <c i="13" r="J97"/>
  <c i="15" r="BK178"/>
  <c i="17" r="BK222"/>
  <c i="19" r="BK180"/>
  <c i="2" r="BK192"/>
  <c i="5" r="J165"/>
  <c r="BK151"/>
  <c i="7" r="J151"/>
  <c i="9" r="F39"/>
  <c i="1" r="BD67"/>
  <c i="12" r="J198"/>
  <c i="15" r="BK187"/>
  <c r="BK160"/>
  <c i="17" r="J148"/>
  <c i="19" r="BK187"/>
  <c i="2" r="J141"/>
  <c i="5" r="J222"/>
  <c i="7" r="BK116"/>
  <c i="11" r="BK101"/>
  <c i="15" r="J217"/>
  <c i="17" r="BK209"/>
  <c i="2" r="BK236"/>
  <c i="5" r="J168"/>
  <c r="BK188"/>
  <c i="6" r="BK98"/>
  <c i="7" r="J175"/>
  <c i="10" r="J131"/>
  <c r="BK154"/>
  <c i="12" r="J228"/>
  <c i="17" r="BK152"/>
  <c i="19" r="BK132"/>
  <c i="11" r="J96"/>
  <c i="15" r="J149"/>
  <c i="19" r="BK176"/>
  <c i="2" r="BK226"/>
  <c i="5" r="BK190"/>
  <c i="11" r="J101"/>
  <c i="15" r="BK208"/>
  <c r="BK142"/>
  <c i="17" r="J241"/>
  <c i="19" r="J119"/>
  <c i="2" r="BK195"/>
  <c i="7" r="J179"/>
  <c i="10" r="BK194"/>
  <c i="15" r="BK217"/>
  <c i="17" r="BK231"/>
  <c r="BK143"/>
  <c i="20" r="J94"/>
  <c i="2" r="BK204"/>
  <c i="5" r="J204"/>
  <c i="6" r="BK96"/>
  <c i="7" r="BK134"/>
  <c i="10" r="BK150"/>
  <c i="15" r="BK199"/>
  <c i="17" r="BK189"/>
  <c i="19" r="J227"/>
  <c r="BK182"/>
  <c i="2" r="BK206"/>
  <c i="5" r="J242"/>
  <c i="7" r="J201"/>
  <c i="10" r="J146"/>
  <c i="11" r="BK97"/>
  <c i="19" r="J219"/>
  <c r="BK155"/>
  <c i="15" r="J136"/>
  <c i="17" r="BK207"/>
  <c r="J184"/>
  <c i="2" r="BK176"/>
  <c i="5" r="J211"/>
  <c r="J186"/>
  <c i="9" r="BK88"/>
  <c i="11" r="BK95"/>
  <c i="12" r="BK183"/>
  <c i="15" r="BK182"/>
  <c r="J212"/>
  <c i="17" r="BK204"/>
  <c i="21" r="J90"/>
  <c i="15" r="J170"/>
  <c i="17" r="BK239"/>
  <c r="BK211"/>
  <c i="19" r="J230"/>
  <c i="16" r="J95"/>
  <c i="19" r="BK228"/>
  <c r="J152"/>
  <c i="2" r="J178"/>
  <c r="BK136"/>
  <c i="1" r="AS82"/>
  <c i="8" r="J95"/>
  <c i="11" r="BK94"/>
  <c i="12" r="J248"/>
  <c i="17" r="J179"/>
  <c i="19" r="J238"/>
  <c i="2" r="J221"/>
  <c i="5" r="BK217"/>
  <c i="10" r="BK186"/>
  <c i="13" r="BK97"/>
  <c i="16" r="J97"/>
  <c i="17" r="J254"/>
  <c i="21" r="BK88"/>
  <c i="6" r="BK100"/>
  <c i="10" r="J162"/>
  <c i="15" r="J194"/>
  <c r="BK172"/>
  <c i="17" r="J152"/>
  <c i="19" r="BK230"/>
  <c r="J170"/>
  <c i="2" r="BK185"/>
  <c i="5" r="J109"/>
  <c r="J136"/>
  <c i="7" r="BK160"/>
  <c i="10" r="J178"/>
  <c i="12" r="J200"/>
  <c r="BK237"/>
  <c i="15" r="BK117"/>
  <c r="BK189"/>
  <c i="17" r="J199"/>
  <c i="18" r="J94"/>
  <c i="16" r="BK98"/>
  <c i="19" r="BK109"/>
  <c i="15" r="BK226"/>
  <c r="BK234"/>
  <c i="17" r="BK260"/>
  <c i="19" r="BK166"/>
  <c i="2" r="J213"/>
  <c i="5" r="BK173"/>
  <c i="10" r="BK226"/>
  <c r="J186"/>
  <c i="12" r="BK120"/>
  <c i="15" r="BK170"/>
  <c i="17" r="BK171"/>
  <c i="19" r="J142"/>
  <c i="12" r="BK171"/>
  <c i="15" r="J205"/>
  <c i="17" r="J211"/>
  <c i="19" r="J129"/>
  <c i="5" r="BK165"/>
  <c r="J233"/>
  <c i="7" r="BK182"/>
  <c i="10" r="J143"/>
  <c i="12" r="BK163"/>
  <c i="15" r="BK127"/>
  <c i="17" r="BK167"/>
  <c i="19" r="BK198"/>
  <c i="2" r="BK126"/>
  <c i="5" r="J216"/>
  <c i="7" r="BK132"/>
  <c i="12" r="BK241"/>
  <c i="15" r="J180"/>
  <c i="17" r="J143"/>
  <c i="2" r="BK239"/>
  <c r="BK189"/>
  <c i="5" r="J145"/>
  <c i="6" r="J96"/>
  <c i="10" r="BK183"/>
  <c i="11" r="J95"/>
  <c i="12" r="J186"/>
  <c i="17" r="J229"/>
  <c i="19" r="J172"/>
  <c i="2" r="J147"/>
  <c i="1" r="AS56"/>
  <c i="5" r="BK181"/>
  <c i="7" r="BK153"/>
  <c i="10" r="BK126"/>
  <c i="12" r="J183"/>
  <c i="15" r="BK205"/>
  <c r="J122"/>
  <c i="17" r="J220"/>
  <c i="2" r="J239"/>
  <c i="5" r="J178"/>
  <c i="10" r="J111"/>
  <c i="15" r="J117"/>
  <c i="17" r="J138"/>
  <c r="BK243"/>
  <c i="19" r="J174"/>
  <c r="BK174"/>
  <c i="2" r="J171"/>
  <c r="BK224"/>
  <c i="3" r="J97"/>
  <c i="5" r="J116"/>
  <c i="7" r="J205"/>
  <c i="10" r="BK137"/>
  <c i="12" r="BK145"/>
  <c i="17" r="J246"/>
  <c i="19" r="BK162"/>
  <c i="2" r="J230"/>
  <c i="5" r="BK197"/>
  <c r="J183"/>
  <c i="16" r="J101"/>
  <c i="19" r="BK114"/>
  <c i="3" r="BK97"/>
  <c i="5" r="BK141"/>
  <c i="7" r="J191"/>
  <c i="10" r="J194"/>
  <c i="12" r="J167"/>
  <c i="15" r="J157"/>
  <c r="BK214"/>
  <c i="17" r="BK184"/>
  <c i="19" r="BK227"/>
  <c i="5" l="1" r="BK134"/>
  <c r="J134"/>
  <c r="J72"/>
  <c r="BK140"/>
  <c r="J140"/>
  <c r="J73"/>
  <c r="T150"/>
  <c r="BK194"/>
  <c r="J194"/>
  <c r="J78"/>
  <c r="R207"/>
  <c r="T207"/>
  <c i="7" r="BK146"/>
  <c r="J146"/>
  <c r="J73"/>
  <c r="P157"/>
  <c r="T170"/>
  <c i="8" r="R93"/>
  <c r="R92"/>
  <c i="10" r="P130"/>
  <c r="T145"/>
  <c r="P170"/>
  <c r="R202"/>
  <c i="11" r="R93"/>
  <c r="R92"/>
  <c i="12" r="T148"/>
  <c r="T175"/>
  <c r="T193"/>
  <c r="T227"/>
  <c i="13" r="BK93"/>
  <c r="J93"/>
  <c r="J68"/>
  <c i="14" r="BK87"/>
  <c r="J87"/>
  <c r="J64"/>
  <c i="15" r="BK112"/>
  <c r="J112"/>
  <c r="J71"/>
  <c r="P131"/>
  <c r="T159"/>
  <c r="BK184"/>
  <c r="J184"/>
  <c r="J76"/>
  <c r="T211"/>
  <c i="16" r="T93"/>
  <c r="T92"/>
  <c i="17" r="BK166"/>
  <c r="J166"/>
  <c r="J75"/>
  <c r="BK245"/>
  <c r="J245"/>
  <c r="J81"/>
  <c i="19" r="T179"/>
  <c r="T200"/>
  <c i="20" r="P93"/>
  <c r="P92"/>
  <c i="1" r="AU88"/>
  <c i="2" r="P116"/>
  <c r="R149"/>
  <c r="T182"/>
  <c r="R212"/>
  <c i="5" r="T134"/>
  <c i="7" r="T157"/>
  <c i="10" r="R130"/>
  <c r="R170"/>
  <c i="12" r="T108"/>
  <c r="P148"/>
  <c r="P166"/>
  <c r="BK193"/>
  <c r="J193"/>
  <c r="J76"/>
  <c r="R193"/>
  <c r="P227"/>
  <c i="15" r="T112"/>
  <c r="P159"/>
  <c r="P184"/>
  <c r="R211"/>
  <c i="17" r="P166"/>
  <c r="R203"/>
  <c r="R234"/>
  <c i="19" r="P161"/>
  <c i="2" r="R116"/>
  <c r="R223"/>
  <c i="5" r="R115"/>
  <c r="P140"/>
  <c r="R180"/>
  <c r="P225"/>
  <c i="7" r="T131"/>
  <c r="R157"/>
  <c i="8" r="BK93"/>
  <c r="J93"/>
  <c r="J68"/>
  <c i="10" r="R106"/>
  <c r="T157"/>
  <c r="BK191"/>
  <c r="J191"/>
  <c r="J76"/>
  <c i="11" r="BK93"/>
  <c r="J93"/>
  <c r="J68"/>
  <c i="12" r="P108"/>
  <c r="BK148"/>
  <c r="J148"/>
  <c r="J73"/>
  <c r="T166"/>
  <c r="P207"/>
  <c r="P220"/>
  <c i="13" r="R93"/>
  <c r="R92"/>
  <c i="17" r="R181"/>
  <c r="T226"/>
  <c i="19" r="P110"/>
  <c r="BK179"/>
  <c r="J179"/>
  <c r="J76"/>
  <c i="20" r="R93"/>
  <c r="R92"/>
  <c i="2" r="T116"/>
  <c r="BK165"/>
  <c r="J165"/>
  <c r="J75"/>
  <c r="P199"/>
  <c r="P212"/>
  <c i="3" r="R93"/>
  <c r="R92"/>
  <c i="4" r="BK87"/>
  <c r="J87"/>
  <c r="J64"/>
  <c i="5" r="R134"/>
  <c r="P162"/>
  <c r="T194"/>
  <c r="T225"/>
  <c i="6" r="T93"/>
  <c r="T92"/>
  <c i="7" r="T108"/>
  <c r="P146"/>
  <c r="BK157"/>
  <c r="J157"/>
  <c r="J74"/>
  <c r="BK170"/>
  <c r="J170"/>
  <c r="J75"/>
  <c i="8" r="T93"/>
  <c r="T92"/>
  <c i="10" r="P124"/>
  <c r="BK145"/>
  <c r="J145"/>
  <c r="J73"/>
  <c r="BK170"/>
  <c r="J170"/>
  <c r="J75"/>
  <c r="BK202"/>
  <c r="J202"/>
  <c r="J77"/>
  <c i="11" r="T93"/>
  <c r="T92"/>
  <c i="12" r="P136"/>
  <c r="BK166"/>
  <c r="J166"/>
  <c r="J74"/>
  <c i="15" r="BK141"/>
  <c r="J141"/>
  <c r="J73"/>
  <c r="T184"/>
  <c i="19" r="T110"/>
  <c r="R179"/>
  <c i="2" r="T135"/>
  <c r="T149"/>
  <c r="R182"/>
  <c r="T212"/>
  <c i="5" r="T140"/>
  <c r="R162"/>
  <c r="P194"/>
  <c r="R225"/>
  <c i="6" r="BK93"/>
  <c r="J93"/>
  <c r="J68"/>
  <c i="7" r="BK108"/>
  <c r="J108"/>
  <c r="J70"/>
  <c r="R181"/>
  <c i="10" r="BK130"/>
  <c r="J130"/>
  <c r="J72"/>
  <c r="P145"/>
  <c r="P202"/>
  <c i="15" r="P141"/>
  <c r="BK198"/>
  <c r="J198"/>
  <c r="J77"/>
  <c i="17" r="BK142"/>
  <c r="J142"/>
  <c r="J73"/>
  <c r="BK154"/>
  <c r="J154"/>
  <c r="J74"/>
  <c r="R166"/>
  <c r="P203"/>
  <c r="T213"/>
  <c r="P245"/>
  <c i="18" r="P93"/>
  <c r="P92"/>
  <c i="1" r="AU84"/>
  <c i="19" r="P134"/>
  <c r="BK200"/>
  <c r="J200"/>
  <c r="J79"/>
  <c i="20" r="T93"/>
  <c r="T92"/>
  <c i="2" r="R135"/>
  <c r="R165"/>
  <c r="T223"/>
  <c i="3" r="P93"/>
  <c r="P92"/>
  <c i="1" r="AU58"/>
  <c i="5" r="T115"/>
  <c r="P150"/>
  <c r="P180"/>
  <c r="BK225"/>
  <c r="J225"/>
  <c r="J81"/>
  <c i="6" r="R93"/>
  <c r="R92"/>
  <c i="7" r="P108"/>
  <c r="P181"/>
  <c i="10" r="T106"/>
  <c r="R157"/>
  <c r="T191"/>
  <c i="11" r="P93"/>
  <c r="P92"/>
  <c i="1" r="AU71"/>
  <c i="12" r="R108"/>
  <c r="R136"/>
  <c r="P175"/>
  <c r="R207"/>
  <c r="R220"/>
  <c i="13" r="T93"/>
  <c r="T92"/>
  <c i="15" r="BK131"/>
  <c r="J131"/>
  <c r="J72"/>
  <c r="BK159"/>
  <c r="J159"/>
  <c r="J74"/>
  <c r="R184"/>
  <c r="R198"/>
  <c i="16" r="BK93"/>
  <c r="J93"/>
  <c r="J68"/>
  <c i="17" r="P137"/>
  <c r="R142"/>
  <c r="BK181"/>
  <c r="J181"/>
  <c r="J76"/>
  <c r="T203"/>
  <c r="BK226"/>
  <c r="J226"/>
  <c r="J79"/>
  <c r="R245"/>
  <c i="18" r="R93"/>
  <c r="R92"/>
  <c i="19" r="R200"/>
  <c i="2" r="P223"/>
  <c i="3" r="T93"/>
  <c r="T92"/>
  <c i="12" r="R148"/>
  <c r="R175"/>
  <c r="BK207"/>
  <c r="J207"/>
  <c r="J77"/>
  <c r="R227"/>
  <c i="14" r="R87"/>
  <c r="R86"/>
  <c i="15" r="P112"/>
  <c r="T131"/>
  <c r="BK169"/>
  <c r="J169"/>
  <c r="J75"/>
  <c r="T169"/>
  <c r="P198"/>
  <c i="16" r="R93"/>
  <c r="R92"/>
  <c i="17" r="BK113"/>
  <c r="J113"/>
  <c r="J70"/>
  <c r="R137"/>
  <c r="R154"/>
  <c r="BK203"/>
  <c r="J203"/>
  <c r="J77"/>
  <c r="R226"/>
  <c i="19" r="BK161"/>
  <c r="J161"/>
  <c r="J75"/>
  <c r="P211"/>
  <c i="2" r="BK135"/>
  <c r="J135"/>
  <c r="J72"/>
  <c r="BK149"/>
  <c r="J149"/>
  <c r="J74"/>
  <c r="P165"/>
  <c r="BK199"/>
  <c r="J199"/>
  <c r="J78"/>
  <c r="BK212"/>
  <c r="J212"/>
  <c r="J79"/>
  <c i="3" r="BK93"/>
  <c r="J93"/>
  <c r="J68"/>
  <c i="5" r="P115"/>
  <c r="R140"/>
  <c r="T162"/>
  <c r="BK207"/>
  <c r="J207"/>
  <c r="J79"/>
  <c r="R214"/>
  <c i="7" r="R131"/>
  <c r="T146"/>
  <c r="R170"/>
  <c i="10" r="BK106"/>
  <c r="J106"/>
  <c r="J70"/>
  <c r="BK124"/>
  <c r="J124"/>
  <c r="J71"/>
  <c r="R145"/>
  <c r="T202"/>
  <c i="15" r="R131"/>
  <c r="P169"/>
  <c i="17" r="T137"/>
  <c r="T142"/>
  <c r="T181"/>
  <c r="P213"/>
  <c r="BK234"/>
  <c r="J234"/>
  <c r="J80"/>
  <c r="T234"/>
  <c i="19" r="R110"/>
  <c r="BK134"/>
  <c r="J134"/>
  <c r="J73"/>
  <c r="R161"/>
  <c r="T211"/>
  <c i="2" r="T165"/>
  <c r="R199"/>
  <c i="4" r="R87"/>
  <c r="R86"/>
  <c i="5" r="P134"/>
  <c r="BK180"/>
  <c r="J180"/>
  <c r="J76"/>
  <c r="T214"/>
  <c i="7" r="R108"/>
  <c r="T181"/>
  <c i="10" r="T130"/>
  <c r="T170"/>
  <c i="12" r="BK108"/>
  <c r="T136"/>
  <c r="R166"/>
  <c r="P193"/>
  <c r="BK227"/>
  <c r="J227"/>
  <c r="J79"/>
  <c i="14" r="T87"/>
  <c r="T86"/>
  <c i="15" r="T141"/>
  <c r="BK211"/>
  <c r="J211"/>
  <c r="J78"/>
  <c i="17" r="T113"/>
  <c r="P181"/>
  <c r="P234"/>
  <c i="18" r="T93"/>
  <c r="T92"/>
  <c i="19" r="BK110"/>
  <c r="J110"/>
  <c r="J70"/>
  <c r="T161"/>
  <c r="P200"/>
  <c i="20" r="BK93"/>
  <c r="J93"/>
  <c r="J68"/>
  <c i="21" r="R87"/>
  <c r="R86"/>
  <c i="2" r="P135"/>
  <c r="P149"/>
  <c r="P182"/>
  <c r="T199"/>
  <c i="5" r="R150"/>
  <c r="T180"/>
  <c r="P207"/>
  <c r="BK214"/>
  <c r="J214"/>
  <c r="J80"/>
  <c i="7" r="BK131"/>
  <c r="J131"/>
  <c r="J72"/>
  <c r="R146"/>
  <c r="P170"/>
  <c i="10" r="T124"/>
  <c r="BK157"/>
  <c r="J157"/>
  <c r="J74"/>
  <c r="R191"/>
  <c i="12" r="BK220"/>
  <c r="J220"/>
  <c r="J78"/>
  <c i="13" r="P93"/>
  <c r="P92"/>
  <c i="1" r="AU75"/>
  <c i="14" r="P87"/>
  <c r="P86"/>
  <c i="1" r="AU76"/>
  <c i="15" r="R141"/>
  <c r="R169"/>
  <c r="P211"/>
  <c i="16" r="P93"/>
  <c r="P92"/>
  <c i="1" r="AU80"/>
  <c i="17" r="R113"/>
  <c r="BK137"/>
  <c r="J137"/>
  <c r="J72"/>
  <c r="P142"/>
  <c r="P154"/>
  <c r="T166"/>
  <c r="BK213"/>
  <c r="J213"/>
  <c r="J78"/>
  <c r="P226"/>
  <c r="T245"/>
  <c i="19" r="R134"/>
  <c r="P179"/>
  <c r="BK211"/>
  <c r="J211"/>
  <c r="J81"/>
  <c i="21" r="BK87"/>
  <c r="J87"/>
  <c r="J64"/>
  <c r="T87"/>
  <c r="T86"/>
  <c i="2" r="BK116"/>
  <c r="J116"/>
  <c r="J71"/>
  <c r="BK182"/>
  <c r="J182"/>
  <c r="J76"/>
  <c r="BK223"/>
  <c r="J223"/>
  <c r="J81"/>
  <c i="5" r="BK115"/>
  <c r="J115"/>
  <c r="J71"/>
  <c r="BK150"/>
  <c r="J150"/>
  <c r="J74"/>
  <c r="BK162"/>
  <c r="J162"/>
  <c r="J75"/>
  <c r="R194"/>
  <c r="P214"/>
  <c i="6" r="P93"/>
  <c r="P92"/>
  <c i="1" r="AU63"/>
  <c i="7" r="P131"/>
  <c r="BK181"/>
  <c r="J181"/>
  <c r="J76"/>
  <c i="10" r="P106"/>
  <c r="R124"/>
  <c r="P157"/>
  <c r="P191"/>
  <c i="12" r="BK136"/>
  <c r="J136"/>
  <c r="J72"/>
  <c r="BK175"/>
  <c r="J175"/>
  <c r="J75"/>
  <c r="T207"/>
  <c r="T220"/>
  <c i="15" r="R112"/>
  <c r="R159"/>
  <c r="T198"/>
  <c i="17" r="P113"/>
  <c r="P107"/>
  <c r="P106"/>
  <c i="1" r="AU83"/>
  <c i="17" r="T154"/>
  <c r="R213"/>
  <c i="18" r="BK93"/>
  <c r="J93"/>
  <c r="J68"/>
  <c i="19" r="T134"/>
  <c r="T107"/>
  <c r="T106"/>
  <c r="R211"/>
  <c i="21" r="P87"/>
  <c r="P86"/>
  <c i="1" r="AU89"/>
  <c i="5" r="BK111"/>
  <c r="J111"/>
  <c r="J70"/>
  <c r="BK249"/>
  <c r="J249"/>
  <c r="J82"/>
  <c i="7" r="BK103"/>
  <c r="BK128"/>
  <c r="J128"/>
  <c r="J71"/>
  <c i="10" r="BK104"/>
  <c r="J104"/>
  <c r="J69"/>
  <c i="12" r="BK131"/>
  <c r="J131"/>
  <c r="J71"/>
  <c i="2" r="BK146"/>
  <c r="J146"/>
  <c r="J73"/>
  <c i="9" r="BK87"/>
  <c r="BK86"/>
  <c r="J86"/>
  <c r="J63"/>
  <c i="19" r="BK128"/>
  <c r="J128"/>
  <c r="J71"/>
  <c i="2" r="BK220"/>
  <c r="J220"/>
  <c r="J80"/>
  <c i="7" r="BK209"/>
  <c r="J209"/>
  <c r="J77"/>
  <c i="19" r="BK208"/>
  <c r="J208"/>
  <c r="J80"/>
  <c i="12" r="BK253"/>
  <c r="J253"/>
  <c r="J80"/>
  <c i="19" r="BK131"/>
  <c r="J131"/>
  <c r="J72"/>
  <c i="12" r="BK106"/>
  <c r="J106"/>
  <c r="J69"/>
  <c i="15" r="BK233"/>
  <c r="J233"/>
  <c r="J79"/>
  <c i="17" r="BK272"/>
  <c r="J272"/>
  <c r="J82"/>
  <c i="19" r="BK108"/>
  <c r="J108"/>
  <c r="J69"/>
  <c i="2" r="BK110"/>
  <c r="J110"/>
  <c r="J70"/>
  <c r="BK244"/>
  <c r="J244"/>
  <c r="J82"/>
  <c i="5" r="BK108"/>
  <c r="J108"/>
  <c r="J69"/>
  <c i="17" r="BK108"/>
  <c r="J108"/>
  <c r="J69"/>
  <c r="BK133"/>
  <c r="J133"/>
  <c r="J71"/>
  <c i="19" r="BK158"/>
  <c r="J158"/>
  <c r="J74"/>
  <c r="BK197"/>
  <c r="J197"/>
  <c r="J77"/>
  <c r="BK237"/>
  <c r="J237"/>
  <c r="J82"/>
  <c i="10" r="BK225"/>
  <c r="J225"/>
  <c r="J78"/>
  <c i="15" r="BK108"/>
  <c r="J108"/>
  <c r="J70"/>
  <c i="2" r="BK108"/>
  <c r="J108"/>
  <c r="J69"/>
  <c i="15" r="BK105"/>
  <c r="J105"/>
  <c r="J69"/>
  <c i="21" r="F58"/>
  <c r="J80"/>
  <c r="F83"/>
  <c r="BE88"/>
  <c r="E50"/>
  <c r="BE90"/>
  <c r="J58"/>
  <c i="20" r="BK92"/>
  <c r="J92"/>
  <c i="19" r="BK107"/>
  <c r="J107"/>
  <c r="J68"/>
  <c i="20" r="F62"/>
  <c r="J88"/>
  <c r="F89"/>
  <c r="BE94"/>
  <c r="E52"/>
  <c r="J60"/>
  <c r="BE95"/>
  <c i="18" r="BK92"/>
  <c r="J92"/>
  <c r="J67"/>
  <c i="19" r="J62"/>
  <c r="E52"/>
  <c r="BE174"/>
  <c r="BE129"/>
  <c r="BE142"/>
  <c r="BE149"/>
  <c r="BE168"/>
  <c r="BE172"/>
  <c r="BE180"/>
  <c r="BE159"/>
  <c r="BE162"/>
  <c r="F62"/>
  <c r="F63"/>
  <c r="BE109"/>
  <c r="BE190"/>
  <c r="BE192"/>
  <c r="BE205"/>
  <c r="BE219"/>
  <c r="J60"/>
  <c r="BE111"/>
  <c r="BE114"/>
  <c r="BE135"/>
  <c r="BE140"/>
  <c r="BE144"/>
  <c r="BE155"/>
  <c r="BE182"/>
  <c r="BE223"/>
  <c r="BE227"/>
  <c r="BE152"/>
  <c r="BE119"/>
  <c r="BE132"/>
  <c r="BE146"/>
  <c r="BE170"/>
  <c r="BE187"/>
  <c r="BE198"/>
  <c r="BE201"/>
  <c r="BE203"/>
  <c r="BE209"/>
  <c r="BE212"/>
  <c r="BE214"/>
  <c r="BE228"/>
  <c r="BE230"/>
  <c r="BE235"/>
  <c r="BE124"/>
  <c r="BE164"/>
  <c r="BE166"/>
  <c r="BE176"/>
  <c r="BE185"/>
  <c r="BE195"/>
  <c r="BE221"/>
  <c r="BE238"/>
  <c i="18" r="F62"/>
  <c r="E78"/>
  <c r="J86"/>
  <c r="F89"/>
  <c i="17" r="BK107"/>
  <c r="J107"/>
  <c r="J68"/>
  <c i="18" r="BE95"/>
  <c r="J88"/>
  <c i="1" r="BA84"/>
  <c i="18" r="BE94"/>
  <c i="16" r="BK92"/>
  <c r="J92"/>
  <c i="17" r="F62"/>
  <c r="BE152"/>
  <c r="BE155"/>
  <c r="BE193"/>
  <c r="BE195"/>
  <c r="J100"/>
  <c r="BE128"/>
  <c r="BE184"/>
  <c r="BE211"/>
  <c r="BE235"/>
  <c r="BE243"/>
  <c r="BE138"/>
  <c r="BE143"/>
  <c r="BE146"/>
  <c r="BE177"/>
  <c r="BE201"/>
  <c r="BE216"/>
  <c r="BE239"/>
  <c r="F63"/>
  <c r="BE117"/>
  <c r="BE134"/>
  <c r="BE167"/>
  <c r="BE179"/>
  <c r="BE246"/>
  <c r="J62"/>
  <c r="BE169"/>
  <c r="BE187"/>
  <c r="BE191"/>
  <c r="BE109"/>
  <c r="BE160"/>
  <c r="BE182"/>
  <c r="BE189"/>
  <c r="BE218"/>
  <c r="BE222"/>
  <c r="BE252"/>
  <c r="BE220"/>
  <c r="BE241"/>
  <c r="BE268"/>
  <c r="BE273"/>
  <c r="E52"/>
  <c r="BE121"/>
  <c r="BE123"/>
  <c r="BE157"/>
  <c r="BE162"/>
  <c r="BE173"/>
  <c r="BE175"/>
  <c r="BE199"/>
  <c r="BE206"/>
  <c r="BE209"/>
  <c r="BE227"/>
  <c r="BE231"/>
  <c r="BE237"/>
  <c r="BE248"/>
  <c r="BE254"/>
  <c r="BE260"/>
  <c r="BE114"/>
  <c r="BE140"/>
  <c r="BE148"/>
  <c r="BE150"/>
  <c r="BE171"/>
  <c r="BE204"/>
  <c r="BE207"/>
  <c r="BE214"/>
  <c r="BE229"/>
  <c r="BE256"/>
  <c r="BE264"/>
  <c i="16" r="J60"/>
  <c r="BE96"/>
  <c r="BE94"/>
  <c i="15" r="BK104"/>
  <c r="BK103"/>
  <c r="J103"/>
  <c r="J67"/>
  <c i="16" r="F62"/>
  <c r="J88"/>
  <c r="BE99"/>
  <c r="F63"/>
  <c r="BE97"/>
  <c r="E52"/>
  <c r="BE95"/>
  <c r="BE98"/>
  <c r="BE101"/>
  <c i="15" r="J62"/>
  <c r="J97"/>
  <c r="BE109"/>
  <c r="BE113"/>
  <c r="BE136"/>
  <c r="BE142"/>
  <c r="BE147"/>
  <c r="BE166"/>
  <c r="BE185"/>
  <c r="BE191"/>
  <c r="BE201"/>
  <c r="E52"/>
  <c r="F63"/>
  <c r="BE117"/>
  <c r="BE144"/>
  <c r="BE164"/>
  <c r="BE182"/>
  <c r="BE187"/>
  <c r="BE219"/>
  <c r="BE225"/>
  <c r="BE228"/>
  <c r="BE234"/>
  <c r="BE194"/>
  <c r="BE199"/>
  <c r="BE226"/>
  <c r="BE205"/>
  <c r="BE217"/>
  <c r="BE208"/>
  <c r="BE214"/>
  <c r="F62"/>
  <c r="BE106"/>
  <c r="BE122"/>
  <c r="BE127"/>
  <c r="BE139"/>
  <c r="BE154"/>
  <c r="BE160"/>
  <c r="BE162"/>
  <c r="BE172"/>
  <c r="BE174"/>
  <c r="BE180"/>
  <c r="BE189"/>
  <c r="BE212"/>
  <c r="BE132"/>
  <c r="BE149"/>
  <c r="BE152"/>
  <c r="BE157"/>
  <c r="BE170"/>
  <c r="BE176"/>
  <c r="BE178"/>
  <c r="BE221"/>
  <c r="BE203"/>
  <c i="14" r="J58"/>
  <c r="F58"/>
  <c i="13" r="BK92"/>
  <c r="J92"/>
  <c r="J67"/>
  <c i="14" r="E50"/>
  <c r="BE90"/>
  <c r="BE88"/>
  <c r="F59"/>
  <c r="J80"/>
  <c i="13" r="F62"/>
  <c r="BE94"/>
  <c r="E52"/>
  <c r="J88"/>
  <c r="BE99"/>
  <c r="J60"/>
  <c r="BE95"/>
  <c r="BE101"/>
  <c r="F89"/>
  <c i="12" r="J108"/>
  <c r="J70"/>
  <c i="13" r="BE96"/>
  <c r="BE97"/>
  <c r="BE98"/>
  <c i="11" r="BK92"/>
  <c r="J92"/>
  <c i="12" r="E52"/>
  <c r="F62"/>
  <c r="BE120"/>
  <c r="BE169"/>
  <c r="BE137"/>
  <c r="BE145"/>
  <c r="BE149"/>
  <c r="BE152"/>
  <c r="BE157"/>
  <c r="BE188"/>
  <c r="BE191"/>
  <c r="BE246"/>
  <c r="J100"/>
  <c r="BE222"/>
  <c r="BE237"/>
  <c r="BE248"/>
  <c r="J60"/>
  <c r="BE107"/>
  <c r="BE132"/>
  <c r="BE181"/>
  <c r="BE210"/>
  <c r="BE109"/>
  <c r="BE176"/>
  <c r="BE186"/>
  <c r="BE217"/>
  <c r="BE224"/>
  <c r="BE254"/>
  <c r="BE178"/>
  <c r="BE214"/>
  <c r="BE221"/>
  <c r="BE241"/>
  <c r="BE245"/>
  <c r="BE163"/>
  <c r="BE198"/>
  <c r="BE203"/>
  <c r="BE239"/>
  <c r="BE126"/>
  <c r="BE141"/>
  <c r="BE167"/>
  <c r="BE196"/>
  <c r="BE200"/>
  <c r="BE228"/>
  <c r="BE232"/>
  <c r="BE118"/>
  <c r="BE208"/>
  <c r="BE212"/>
  <c r="F63"/>
  <c r="BE113"/>
  <c r="BE155"/>
  <c r="BE171"/>
  <c r="BE183"/>
  <c r="BE194"/>
  <c i="11" r="BE94"/>
  <c r="E52"/>
  <c r="F62"/>
  <c r="J60"/>
  <c r="F89"/>
  <c r="BE97"/>
  <c r="J88"/>
  <c r="BE96"/>
  <c i="10" r="BK103"/>
  <c r="J103"/>
  <c r="J68"/>
  <c i="11" r="BE95"/>
  <c r="BE98"/>
  <c r="BE99"/>
  <c r="BE101"/>
  <c i="9" r="J87"/>
  <c r="J64"/>
  <c i="10" r="F63"/>
  <c r="BE126"/>
  <c r="BE105"/>
  <c r="BE173"/>
  <c r="BE221"/>
  <c r="J60"/>
  <c r="BE181"/>
  <c r="BE199"/>
  <c r="BE210"/>
  <c r="E88"/>
  <c r="BE116"/>
  <c r="BE120"/>
  <c r="BE135"/>
  <c r="BE137"/>
  <c r="BE166"/>
  <c r="BE178"/>
  <c r="BE158"/>
  <c r="BE186"/>
  <c r="BE226"/>
  <c r="F62"/>
  <c r="BE125"/>
  <c r="BE148"/>
  <c r="BE159"/>
  <c r="BE171"/>
  <c r="BE175"/>
  <c r="BE188"/>
  <c r="BE203"/>
  <c r="BE218"/>
  <c r="BE107"/>
  <c r="BE128"/>
  <c r="BE139"/>
  <c r="BE205"/>
  <c r="J62"/>
  <c r="BE111"/>
  <c r="BE143"/>
  <c r="BE154"/>
  <c r="BE162"/>
  <c r="BE183"/>
  <c r="BE192"/>
  <c r="BE193"/>
  <c r="BE194"/>
  <c r="BE212"/>
  <c r="BE214"/>
  <c r="BE131"/>
  <c r="BE150"/>
  <c r="BE164"/>
  <c r="BE146"/>
  <c r="BE152"/>
  <c r="BE196"/>
  <c r="BE219"/>
  <c i="9" r="E50"/>
  <c r="J56"/>
  <c r="F59"/>
  <c r="BE88"/>
  <c r="J58"/>
  <c r="F82"/>
  <c i="1" r="AW67"/>
  <c r="BB67"/>
  <c i="8" r="J86"/>
  <c r="J62"/>
  <c i="7" r="J103"/>
  <c r="J69"/>
  <c i="8" r="F88"/>
  <c r="E78"/>
  <c r="F89"/>
  <c r="BE95"/>
  <c r="BE94"/>
  <c i="6" r="BK92"/>
  <c r="J92"/>
  <c i="7" r="J62"/>
  <c r="E87"/>
  <c r="BE129"/>
  <c r="BE132"/>
  <c r="BE136"/>
  <c r="BE144"/>
  <c r="BE158"/>
  <c r="BE175"/>
  <c r="BE189"/>
  <c r="J60"/>
  <c r="F98"/>
  <c r="BE118"/>
  <c r="BE151"/>
  <c r="BE109"/>
  <c r="BE142"/>
  <c r="BE166"/>
  <c r="F62"/>
  <c r="BE104"/>
  <c r="BE134"/>
  <c r="BE149"/>
  <c r="BE164"/>
  <c r="BE173"/>
  <c r="BE112"/>
  <c r="BE138"/>
  <c r="BE147"/>
  <c r="BE162"/>
  <c r="BE179"/>
  <c r="BE182"/>
  <c r="BE197"/>
  <c r="BE205"/>
  <c r="BE210"/>
  <c r="BE123"/>
  <c r="BE140"/>
  <c r="BE160"/>
  <c r="BE171"/>
  <c r="BE201"/>
  <c r="BE153"/>
  <c r="BE177"/>
  <c r="BE184"/>
  <c r="BE191"/>
  <c r="BE193"/>
  <c r="BE116"/>
  <c i="6" r="E52"/>
  <c r="J88"/>
  <c r="F62"/>
  <c r="BE95"/>
  <c r="F89"/>
  <c r="BE94"/>
  <c i="5" r="BK107"/>
  <c r="BK106"/>
  <c r="J106"/>
  <c i="6" r="J60"/>
  <c r="BE96"/>
  <c r="BE97"/>
  <c r="BE98"/>
  <c r="BE100"/>
  <c i="5" r="J100"/>
  <c r="F103"/>
  <c r="BE109"/>
  <c r="BE151"/>
  <c r="BE154"/>
  <c r="BE156"/>
  <c r="BE170"/>
  <c r="BE173"/>
  <c r="BE208"/>
  <c r="BE211"/>
  <c r="BE242"/>
  <c i="4" r="BK86"/>
  <c r="J86"/>
  <c i="5" r="BE135"/>
  <c r="BE145"/>
  <c r="BE163"/>
  <c r="BE165"/>
  <c r="BE181"/>
  <c r="BE197"/>
  <c r="BE204"/>
  <c r="BE219"/>
  <c r="BE226"/>
  <c r="BE228"/>
  <c r="BE178"/>
  <c r="BE199"/>
  <c r="J102"/>
  <c r="BE148"/>
  <c r="BE168"/>
  <c r="BE217"/>
  <c r="BE244"/>
  <c r="BE250"/>
  <c r="BE159"/>
  <c r="BE186"/>
  <c r="BE112"/>
  <c r="BE120"/>
  <c r="BE188"/>
  <c r="BE201"/>
  <c r="BE215"/>
  <c r="BE237"/>
  <c r="F62"/>
  <c r="BE130"/>
  <c r="BE141"/>
  <c r="BE125"/>
  <c r="BE183"/>
  <c r="BE222"/>
  <c r="BE136"/>
  <c r="BE241"/>
  <c r="BE209"/>
  <c r="BE216"/>
  <c r="E52"/>
  <c r="BE116"/>
  <c r="BE138"/>
  <c r="BE190"/>
  <c r="BE235"/>
  <c r="BE175"/>
  <c r="BE195"/>
  <c r="BE233"/>
  <c i="4" r="F59"/>
  <c r="E50"/>
  <c r="J56"/>
  <c r="F58"/>
  <c r="BE88"/>
  <c r="BE90"/>
  <c r="J58"/>
  <c i="3" r="E52"/>
  <c r="BE94"/>
  <c r="F63"/>
  <c i="2" r="BK107"/>
  <c r="J107"/>
  <c r="J68"/>
  <c i="3" r="F62"/>
  <c r="BE97"/>
  <c r="J60"/>
  <c r="BE100"/>
  <c r="BE96"/>
  <c r="BE98"/>
  <c r="BE95"/>
  <c r="J62"/>
  <c i="2" r="J62"/>
  <c r="J100"/>
  <c r="BE109"/>
  <c r="BE111"/>
  <c r="BE178"/>
  <c r="BE180"/>
  <c r="BE183"/>
  <c r="BE185"/>
  <c r="BE189"/>
  <c r="BE192"/>
  <c r="BE195"/>
  <c r="BE200"/>
  <c r="BE202"/>
  <c r="BE204"/>
  <c r="BE206"/>
  <c r="BE209"/>
  <c r="BE213"/>
  <c r="BE215"/>
  <c r="BE217"/>
  <c r="BE221"/>
  <c r="BE224"/>
  <c r="BE226"/>
  <c r="BE228"/>
  <c r="BE230"/>
  <c i="1" r="BC57"/>
  <c i="2" r="BE232"/>
  <c r="BE236"/>
  <c r="BE237"/>
  <c r="BE239"/>
  <c r="F63"/>
  <c r="E92"/>
  <c r="F102"/>
  <c r="BE117"/>
  <c r="BE121"/>
  <c r="BE126"/>
  <c r="BE131"/>
  <c r="BE136"/>
  <c r="BE141"/>
  <c r="BE144"/>
  <c r="BE147"/>
  <c r="BE150"/>
  <c r="BE153"/>
  <c r="BE156"/>
  <c r="BE173"/>
  <c r="BE176"/>
  <c r="BE245"/>
  <c i="1" r="AW57"/>
  <c r="BA57"/>
  <c i="2" r="BE161"/>
  <c r="BE163"/>
  <c r="BE166"/>
  <c r="BE168"/>
  <c r="BE171"/>
  <c i="1" r="BB57"/>
  <c r="BD57"/>
  <c i="14" r="F39"/>
  <c i="1" r="BD76"/>
  <c i="21" r="F37"/>
  <c i="1" r="BB89"/>
  <c i="21" r="F39"/>
  <c i="1" r="BD89"/>
  <c i="6" r="J34"/>
  <c i="8" r="F39"/>
  <c i="1" r="BB66"/>
  <c i="10" r="F39"/>
  <c i="1" r="BB70"/>
  <c i="11" r="F39"/>
  <c i="1" r="BB71"/>
  <c r="AS81"/>
  <c i="10" r="F40"/>
  <c i="1" r="BC70"/>
  <c i="7" r="J38"/>
  <c i="1" r="AW65"/>
  <c i="13" r="F40"/>
  <c i="1" r="BC75"/>
  <c i="4" r="F36"/>
  <c i="1" r="BA59"/>
  <c i="13" r="J38"/>
  <c i="1" r="AW75"/>
  <c i="4" r="J32"/>
  <c i="12" r="F40"/>
  <c i="1" r="BC74"/>
  <c i="21" r="F36"/>
  <c i="1" r="BA89"/>
  <c i="14" r="J36"/>
  <c i="1" r="AW76"/>
  <c i="5" r="F40"/>
  <c i="1" r="BC62"/>
  <c i="19" r="F39"/>
  <c i="1" r="BB87"/>
  <c i="20" r="F41"/>
  <c i="1" r="BD88"/>
  <c i="16" r="F39"/>
  <c i="1" r="BB80"/>
  <c i="11" r="F38"/>
  <c i="1" r="BA71"/>
  <c i="6" r="J38"/>
  <c i="1" r="AW63"/>
  <c i="9" r="F35"/>
  <c i="1" r="AZ67"/>
  <c i="14" r="F38"/>
  <c i="1" r="BC76"/>
  <c i="19" r="F40"/>
  <c i="1" r="BC87"/>
  <c i="12" r="F38"/>
  <c i="1" r="BA74"/>
  <c i="14" r="F37"/>
  <c i="1" r="BB76"/>
  <c i="20" r="J34"/>
  <c i="6" r="F40"/>
  <c i="1" r="BC63"/>
  <c i="3" r="F40"/>
  <c i="1" r="BC58"/>
  <c r="BC56"/>
  <c i="8" r="F38"/>
  <c i="1" r="BA66"/>
  <c i="15" r="F39"/>
  <c i="1" r="BB79"/>
  <c i="5" r="F41"/>
  <c i="1" r="BD62"/>
  <c i="18" r="J38"/>
  <c i="1" r="AW84"/>
  <c i="3" r="F39"/>
  <c i="1" r="BB58"/>
  <c r="BB56"/>
  <c i="20" r="F39"/>
  <c i="1" r="BB88"/>
  <c i="5" r="F39"/>
  <c i="1" r="BB62"/>
  <c i="20" r="F38"/>
  <c i="1" r="BA88"/>
  <c i="17" r="F39"/>
  <c i="1" r="BB83"/>
  <c r="AS85"/>
  <c i="11" r="J38"/>
  <c i="1" r="AW71"/>
  <c i="17" r="F38"/>
  <c i="1" r="BA83"/>
  <c r="BA82"/>
  <c r="BA81"/>
  <c r="AW81"/>
  <c i="21" r="F38"/>
  <c i="1" r="BC89"/>
  <c i="12" r="J38"/>
  <c i="1" r="AW74"/>
  <c i="3" r="J38"/>
  <c i="1" r="AW58"/>
  <c r="AS60"/>
  <c i="17" r="F41"/>
  <c i="1" r="BD83"/>
  <c i="19" r="F41"/>
  <c i="1" r="BD87"/>
  <c i="20" r="F40"/>
  <c i="1" r="BC88"/>
  <c i="15" r="F41"/>
  <c i="1" r="BD79"/>
  <c i="5" r="F38"/>
  <c i="1" r="BA62"/>
  <c i="16" r="F38"/>
  <c i="1" r="BA80"/>
  <c r="AS68"/>
  <c i="7" r="F38"/>
  <c i="1" r="BA65"/>
  <c i="16" r="F41"/>
  <c i="1" r="BD80"/>
  <c i="3" r="F38"/>
  <c i="1" r="BA58"/>
  <c r="BA56"/>
  <c i="11" r="F40"/>
  <c i="1" r="BC71"/>
  <c i="17" r="F40"/>
  <c i="1" r="BC83"/>
  <c i="15" r="F40"/>
  <c i="1" r="BC79"/>
  <c i="18" r="F40"/>
  <c i="1" r="BC84"/>
  <c i="6" r="F41"/>
  <c i="1" r="BD63"/>
  <c i="17" r="J38"/>
  <c i="1" r="AW83"/>
  <c i="4" r="J36"/>
  <c i="1" r="AW59"/>
  <c i="18" r="F39"/>
  <c i="1" r="BB84"/>
  <c i="13" r="F41"/>
  <c i="1" r="BD75"/>
  <c r="AS77"/>
  <c i="19" r="F38"/>
  <c i="1" r="BA87"/>
  <c i="11" r="J34"/>
  <c i="16" r="F40"/>
  <c i="1" r="BC80"/>
  <c i="7" r="F40"/>
  <c i="1" r="BC65"/>
  <c i="10" r="J38"/>
  <c i="1" r="AW70"/>
  <c i="21" r="J36"/>
  <c i="1" r="AW89"/>
  <c i="7" r="F39"/>
  <c i="1" r="BB65"/>
  <c i="20" r="J38"/>
  <c i="1" r="AW88"/>
  <c i="10" r="F38"/>
  <c i="1" r="BA70"/>
  <c i="5" r="J38"/>
  <c i="1" r="AW62"/>
  <c i="18" r="F41"/>
  <c i="1" r="BD84"/>
  <c i="9" r="J32"/>
  <c i="12" r="F41"/>
  <c i="1" r="BD74"/>
  <c i="7" r="F41"/>
  <c i="1" r="BD65"/>
  <c i="10" r="F41"/>
  <c i="1" r="BD70"/>
  <c i="16" r="J34"/>
  <c i="4" r="F37"/>
  <c i="1" r="BB59"/>
  <c i="11" r="F41"/>
  <c i="1" r="BD71"/>
  <c i="4" r="F38"/>
  <c i="1" r="BC59"/>
  <c i="15" r="F38"/>
  <c i="1" r="BA79"/>
  <c i="15" r="J38"/>
  <c i="1" r="AW79"/>
  <c i="14" r="F36"/>
  <c i="1" r="BA76"/>
  <c i="13" r="F38"/>
  <c i="1" r="BA75"/>
  <c i="4" r="F39"/>
  <c i="1" r="BD59"/>
  <c r="AS72"/>
  <c i="6" r="F38"/>
  <c i="1" r="BA63"/>
  <c i="8" r="F40"/>
  <c i="1" r="BC66"/>
  <c i="13" r="F39"/>
  <c i="1" r="BB75"/>
  <c i="3" r="F41"/>
  <c i="1" r="BD58"/>
  <c r="BD56"/>
  <c i="5" r="J34"/>
  <c i="8" r="F41"/>
  <c i="1" r="BD66"/>
  <c i="8" r="J38"/>
  <c i="1" r="AW66"/>
  <c i="16" r="J38"/>
  <c i="1" r="AW80"/>
  <c i="19" r="J38"/>
  <c i="1" r="AW87"/>
  <c r="AS55"/>
  <c i="6" r="F39"/>
  <c i="1" r="BB63"/>
  <c i="12" r="F39"/>
  <c i="1" r="BB74"/>
  <c i="5" l="1" r="T107"/>
  <c r="T106"/>
  <c i="2" r="T107"/>
  <c r="T106"/>
  <c i="10" r="P103"/>
  <c r="P102"/>
  <c i="1" r="AU70"/>
  <c i="17" r="T107"/>
  <c r="T106"/>
  <c i="2" r="P107"/>
  <c r="P106"/>
  <c i="1" r="AU57"/>
  <c i="5" r="P107"/>
  <c r="P106"/>
  <c i="1" r="AU62"/>
  <c i="19" r="R107"/>
  <c r="R106"/>
  <c i="7" r="P102"/>
  <c r="P101"/>
  <c i="1" r="AU65"/>
  <c i="12" r="BK105"/>
  <c r="J105"/>
  <c r="J68"/>
  <c i="15" r="R104"/>
  <c r="R103"/>
  <c r="P104"/>
  <c r="P103"/>
  <c i="1" r="AU79"/>
  <c i="7" r="T102"/>
  <c r="T101"/>
  <c i="2" r="R107"/>
  <c r="R106"/>
  <c i="10" r="R103"/>
  <c r="R102"/>
  <c i="17" r="R107"/>
  <c r="R106"/>
  <c i="12" r="R105"/>
  <c r="R104"/>
  <c i="10" r="T103"/>
  <c r="T102"/>
  <c i="12" r="P105"/>
  <c r="P104"/>
  <c i="1" r="AU74"/>
  <c i="7" r="R102"/>
  <c r="R101"/>
  <c i="5" r="R107"/>
  <c r="R106"/>
  <c i="19" r="P107"/>
  <c r="P106"/>
  <c i="1" r="AU87"/>
  <c i="15" r="T104"/>
  <c r="T103"/>
  <c i="12" r="T105"/>
  <c r="T104"/>
  <c i="7" r="BK102"/>
  <c r="J102"/>
  <c r="J68"/>
  <c i="8" r="BK92"/>
  <c r="J92"/>
  <c r="J67"/>
  <c i="3" r="BK92"/>
  <c r="J92"/>
  <c r="J67"/>
  <c i="21" r="BK86"/>
  <c r="J86"/>
  <c r="J63"/>
  <c i="14" r="BK86"/>
  <c r="J86"/>
  <c i="1" r="AG88"/>
  <c i="20" r="J67"/>
  <c i="19" r="BK106"/>
  <c r="J106"/>
  <c r="J67"/>
  <c i="17" r="BK106"/>
  <c r="J106"/>
  <c r="J67"/>
  <c i="1" r="AG80"/>
  <c i="16" r="J67"/>
  <c i="15" r="J104"/>
  <c r="J68"/>
  <c i="1" r="AG71"/>
  <c i="11" r="J67"/>
  <c i="10" r="BK102"/>
  <c r="J102"/>
  <c r="J67"/>
  <c i="1" r="AG67"/>
  <c r="AG63"/>
  <c i="6" r="J67"/>
  <c i="1" r="AG62"/>
  <c i="5" r="J67"/>
  <c r="J107"/>
  <c r="J68"/>
  <c i="1" r="AG59"/>
  <c i="4" r="J63"/>
  <c i="2" r="BK106"/>
  <c r="J106"/>
  <c i="1" r="AU56"/>
  <c r="AU55"/>
  <c i="19" r="F37"/>
  <c i="1" r="AZ87"/>
  <c r="BD86"/>
  <c r="BB73"/>
  <c i="19" r="J37"/>
  <c i="1" r="AV87"/>
  <c r="AT87"/>
  <c i="15" r="F37"/>
  <c i="1" r="AZ79"/>
  <c i="9" r="J35"/>
  <c i="1" r="AV67"/>
  <c r="AT67"/>
  <c r="AN67"/>
  <c r="BB86"/>
  <c i="13" r="J34"/>
  <c i="1" r="AG75"/>
  <c r="BD73"/>
  <c i="14" r="J32"/>
  <c i="1" r="AG76"/>
  <c r="AX56"/>
  <c r="BB64"/>
  <c r="AX64"/>
  <c r="AU73"/>
  <c r="AU72"/>
  <c i="17" r="J37"/>
  <c i="1" r="AV83"/>
  <c r="AT83"/>
  <c i="15" r="J34"/>
  <c i="1" r="AG79"/>
  <c r="AG78"/>
  <c r="AG77"/>
  <c i="20" r="F37"/>
  <c i="1" r="AZ88"/>
  <c r="AU64"/>
  <c r="AU86"/>
  <c r="AU85"/>
  <c r="BC82"/>
  <c r="BC81"/>
  <c r="AY81"/>
  <c r="BA61"/>
  <c i="13" r="J37"/>
  <c i="1" r="AV75"/>
  <c r="AT75"/>
  <c r="AS54"/>
  <c i="18" r="F37"/>
  <c i="1" r="AZ84"/>
  <c i="21" r="F35"/>
  <c i="1" r="AZ89"/>
  <c i="8" r="J37"/>
  <c i="1" r="AV66"/>
  <c r="AT66"/>
  <c i="18" r="J34"/>
  <c i="1" r="AG84"/>
  <c i="7" r="F37"/>
  <c i="1" r="AZ65"/>
  <c i="2" r="J37"/>
  <c i="1" r="AV57"/>
  <c r="AT57"/>
  <c r="BB82"/>
  <c r="AX82"/>
  <c i="10" r="F37"/>
  <c i="1" r="AZ70"/>
  <c i="5" r="J37"/>
  <c i="1" r="AV62"/>
  <c r="AT62"/>
  <c r="AN62"/>
  <c i="13" r="F37"/>
  <c i="1" r="AZ75"/>
  <c i="11" r="J37"/>
  <c i="1" r="AV71"/>
  <c r="AT71"/>
  <c r="AN71"/>
  <c i="20" r="J37"/>
  <c i="1" r="AV88"/>
  <c r="AT88"/>
  <c r="AN88"/>
  <c r="BA64"/>
  <c r="AW64"/>
  <c i="2" r="F37"/>
  <c i="1" r="AZ57"/>
  <c r="BC78"/>
  <c r="AY78"/>
  <c r="BC64"/>
  <c r="AY64"/>
  <c r="BD61"/>
  <c i="6" r="F37"/>
  <c i="1" r="AZ63"/>
  <c i="7" r="J37"/>
  <c i="1" r="AV65"/>
  <c r="AT65"/>
  <c i="3" r="F37"/>
  <c i="1" r="AZ58"/>
  <c r="AU78"/>
  <c r="AU77"/>
  <c i="4" r="F35"/>
  <c i="1" r="AZ59"/>
  <c i="12" r="F37"/>
  <c i="1" r="AZ74"/>
  <c i="12" r="J37"/>
  <c i="1" r="AV74"/>
  <c r="AT74"/>
  <c i="14" r="J35"/>
  <c i="1" r="AV76"/>
  <c r="AT76"/>
  <c r="AN76"/>
  <c i="15" r="J37"/>
  <c i="1" r="AV79"/>
  <c r="AT79"/>
  <c i="4" r="J35"/>
  <c i="1" r="AV59"/>
  <c r="AT59"/>
  <c r="AN59"/>
  <c r="AW82"/>
  <c i="21" r="J35"/>
  <c i="1" r="AV89"/>
  <c r="AT89"/>
  <c i="16" r="F37"/>
  <c i="1" r="AZ80"/>
  <c i="14" r="F35"/>
  <c i="1" r="AZ76"/>
  <c i="8" r="F37"/>
  <c i="1" r="AZ66"/>
  <c r="BB69"/>
  <c r="BB68"/>
  <c r="AX68"/>
  <c i="18" r="J37"/>
  <c i="1" r="AV84"/>
  <c r="AT84"/>
  <c r="BD78"/>
  <c r="BD77"/>
  <c i="11" r="F37"/>
  <c i="1" r="AZ71"/>
  <c r="BC55"/>
  <c r="AY55"/>
  <c r="BC86"/>
  <c r="AY86"/>
  <c i="10" r="J37"/>
  <c i="1" r="AV70"/>
  <c r="AT70"/>
  <c r="BA69"/>
  <c r="BA68"/>
  <c r="AW68"/>
  <c r="AU82"/>
  <c r="AU81"/>
  <c i="5" r="F37"/>
  <c i="1" r="AZ62"/>
  <c i="16" r="J37"/>
  <c i="1" r="AV80"/>
  <c r="AT80"/>
  <c r="AN80"/>
  <c r="BD64"/>
  <c r="BB78"/>
  <c r="BB77"/>
  <c r="AX77"/>
  <c r="BA78"/>
  <c r="AW78"/>
  <c r="AW56"/>
  <c i="3" r="J37"/>
  <c i="1" r="AV58"/>
  <c r="AT58"/>
  <c r="BC61"/>
  <c r="AY61"/>
  <c i="2" r="J34"/>
  <c i="1" r="AG57"/>
  <c i="17" r="F37"/>
  <c i="1" r="AZ83"/>
  <c r="BB55"/>
  <c r="AX55"/>
  <c r="BD69"/>
  <c r="BD68"/>
  <c r="AU61"/>
  <c r="AU60"/>
  <c r="BD55"/>
  <c r="BA86"/>
  <c r="AW86"/>
  <c r="AU69"/>
  <c r="AU68"/>
  <c i="6" r="J37"/>
  <c i="1" r="AV63"/>
  <c r="AT63"/>
  <c r="AN63"/>
  <c r="BB61"/>
  <c r="BA73"/>
  <c r="AW73"/>
  <c r="AY56"/>
  <c r="AG61"/>
  <c r="BA55"/>
  <c r="BC69"/>
  <c r="AY69"/>
  <c r="BC73"/>
  <c r="BD82"/>
  <c r="BD81"/>
  <c i="12" l="1" r="BK104"/>
  <c r="J104"/>
  <c i="14" r="J63"/>
  <c i="7" r="BK101"/>
  <c r="J101"/>
  <c r="J67"/>
  <c i="20" r="J43"/>
  <c i="1" r="AN84"/>
  <c i="18" r="J43"/>
  <c i="1" r="AN79"/>
  <c i="16" r="J43"/>
  <c i="15" r="J43"/>
  <c i="1" r="AN75"/>
  <c i="14" r="J41"/>
  <c i="13" r="J43"/>
  <c i="11" r="J43"/>
  <c i="9" r="J41"/>
  <c i="6" r="J43"/>
  <c i="5" r="J43"/>
  <c i="4" r="J41"/>
  <c i="1" r="AN57"/>
  <c i="2" r="J67"/>
  <c r="J43"/>
  <c i="1" r="BD72"/>
  <c i="8" r="J34"/>
  <c i="1" r="AG66"/>
  <c r="AW69"/>
  <c i="19" r="J34"/>
  <c i="1" r="AG87"/>
  <c r="AG86"/>
  <c r="AX73"/>
  <c r="BA60"/>
  <c r="AW60"/>
  <c r="AZ73"/>
  <c r="BA77"/>
  <c r="AW77"/>
  <c r="BC60"/>
  <c r="AY60"/>
  <c r="AZ78"/>
  <c r="AV78"/>
  <c r="AT78"/>
  <c r="AN78"/>
  <c r="AU54"/>
  <c r="BD60"/>
  <c i="21" r="J32"/>
  <c i="1" r="AG89"/>
  <c r="BC68"/>
  <c r="AY68"/>
  <c r="AX61"/>
  <c r="AZ69"/>
  <c r="AV69"/>
  <c r="AY73"/>
  <c r="BC85"/>
  <c r="AY85"/>
  <c r="BB72"/>
  <c r="AX72"/>
  <c i="3" r="J34"/>
  <c i="1" r="AG58"/>
  <c r="AG56"/>
  <c r="AG55"/>
  <c i="10" r="J34"/>
  <c i="1" r="AG70"/>
  <c r="AG69"/>
  <c r="AG68"/>
  <c r="AX78"/>
  <c r="AY82"/>
  <c r="AX69"/>
  <c r="BB60"/>
  <c r="AX60"/>
  <c r="BC72"/>
  <c r="AY72"/>
  <c r="AW55"/>
  <c r="BC77"/>
  <c r="AY77"/>
  <c r="BB85"/>
  <c r="AX85"/>
  <c r="AW61"/>
  <c i="17" r="J34"/>
  <c i="1" r="AG83"/>
  <c r="AG82"/>
  <c r="AG81"/>
  <c r="BA72"/>
  <c r="AW72"/>
  <c r="AZ86"/>
  <c r="BD85"/>
  <c r="AZ64"/>
  <c r="AV64"/>
  <c r="AT64"/>
  <c r="BA85"/>
  <c r="AW85"/>
  <c r="AZ56"/>
  <c r="AV56"/>
  <c r="AT56"/>
  <c i="12" r="J34"/>
  <c i="1" r="AG74"/>
  <c r="AZ61"/>
  <c r="BB81"/>
  <c r="AX81"/>
  <c r="AZ82"/>
  <c r="AZ81"/>
  <c r="AV81"/>
  <c r="AT81"/>
  <c r="AX86"/>
  <c i="21" l="1" r="J41"/>
  <c i="8" r="J43"/>
  <c i="3" r="J43"/>
  <c i="12" r="J43"/>
  <c r="J67"/>
  <c i="19" r="J43"/>
  <c i="1" r="AN87"/>
  <c i="17" r="J43"/>
  <c i="1" r="AN83"/>
  <c i="10" r="J43"/>
  <c i="1" r="AN70"/>
  <c r="AN56"/>
  <c r="AN66"/>
  <c r="AN89"/>
  <c r="AN58"/>
  <c r="AN74"/>
  <c r="AN81"/>
  <c r="AZ55"/>
  <c r="AV55"/>
  <c r="AT55"/>
  <c r="AN55"/>
  <c r="BB54"/>
  <c r="AX54"/>
  <c r="AG85"/>
  <c r="AV86"/>
  <c r="AT86"/>
  <c r="AN86"/>
  <c r="AV61"/>
  <c r="AT61"/>
  <c r="AN61"/>
  <c r="AV73"/>
  <c r="AT73"/>
  <c r="AG73"/>
  <c r="BD54"/>
  <c r="W33"/>
  <c r="AT69"/>
  <c r="AN69"/>
  <c r="AZ72"/>
  <c r="AV72"/>
  <c r="AT72"/>
  <c r="AV82"/>
  <c r="AT82"/>
  <c r="AN82"/>
  <c r="BA54"/>
  <c r="AW54"/>
  <c r="AK30"/>
  <c r="AZ68"/>
  <c r="AV68"/>
  <c r="AT68"/>
  <c r="AN68"/>
  <c i="7" r="J34"/>
  <c i="1" r="AG65"/>
  <c r="AN65"/>
  <c r="AZ77"/>
  <c r="AV77"/>
  <c r="AT77"/>
  <c r="AN77"/>
  <c r="AZ85"/>
  <c r="AV85"/>
  <c r="AT85"/>
  <c r="BC54"/>
  <c r="AY54"/>
  <c r="AZ60"/>
  <c r="AV60"/>
  <c r="AT60"/>
  <c i="7" l="1" r="J43"/>
  <c i="1" r="AN85"/>
  <c r="AN73"/>
  <c r="AG72"/>
  <c r="AZ54"/>
  <c r="W29"/>
  <c r="W31"/>
  <c r="AG64"/>
  <c r="AG60"/>
  <c r="W30"/>
  <c r="W32"/>
  <c l="1" r="AN72"/>
  <c r="AN64"/>
  <c r="AN60"/>
  <c r="AG54"/>
  <c r="AK26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<sst xmlns="http://schemas.openxmlformats.org/spreadsheetml/2006/main">
  <si>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</si>
  <si>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</si>
  <si>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</si>
  <si>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</si>
  <si>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</si>
  <si>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{b5e3096f-d5c8-4806-bfaa-f90a8aabc5fd}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</si>
  <si>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</si>
  <si>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</si>
  <si>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</si>
  <si>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</si>
  <si>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</si>
  <si>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</si>
  <si>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</si>
  <si>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</si>
  <si>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650190175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</si>
  <si>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</si>
  <si>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</si>
  <si>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přejezdů v obvodu Správy tratí Ústí nad Labem pro r. 2022</t>
  </si>
  <si>
    <t>KSO:</t>
  </si>
  <si>
    <t/>
  </si>
  <si>
    <t>CC-CZ:</t>
  </si>
  <si>
    <t>Místo:</t>
  </si>
  <si>
    <t xml:space="preserve"> </t>
  </si>
  <si>
    <t>Datum:</t>
  </si>
  <si>
    <t>31. 8. 2021</t>
  </si>
  <si>
    <t>Zadavatel:</t>
  </si>
  <si>
    <t>IČ:</t>
  </si>
  <si>
    <t>Správa železnic, státní organizace</t>
  </si>
  <si>
    <t>DIČ:</t>
  </si>
  <si>
    <t>Uchazeč:</t>
  </si>
  <si>
    <t>Vyplň údaj</t>
  </si>
  <si>
    <t>Projektant:</t>
  </si>
  <si>
    <t>True</t>
  </si>
  <si>
    <t>Zpracovatel:</t>
  </si>
  <si>
    <t>Jan Seemann, DiS.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</si>
  <si>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</si>
  <si>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</si>
  <si>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</si>
  <si>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</si>
  <si>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</si>
  <si>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</si>
  <si>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</si>
  <si>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</si>
  <si>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</si>
  <si>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</si>
  <si>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</si>
  <si>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</si>
  <si>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</si>
  <si>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</si>
  <si>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</si>
  <si>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</si>
  <si>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</si>
  <si>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</si>
  <si>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</si>
  <si>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</si>
  <si>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</si>
  <si>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</si>
  <si>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</si>
  <si>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</si>
  <si>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</si>
  <si>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</si>
  <si>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</si>
  <si>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</si>
  <si>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</si>
  <si>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</si>
  <si>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</si>
  <si>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</si>
  <si>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</si>
  <si>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</si>
  <si>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</si>
  <si>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</si>
  <si>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</si>
  <si>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</si>
  <si>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</si>
  <si>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</si>
  <si>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1</t>
  </si>
  <si>
    <t>TO Roudnice nad Labem</t>
  </si>
  <si>
    <t>STA</t>
  </si>
  <si>
    <t>{cbefa606-d9d2-4421-81c8-c9b1380eddcb}</t>
  </si>
  <si>
    <t>2</t>
  </si>
  <si>
    <t>SO 1</t>
  </si>
  <si>
    <t>Železniční přejezd P2406 km 457,932 – Dolní Beřkovice</t>
  </si>
  <si>
    <t>Soupis</t>
  </si>
  <si>
    <t>{7f1bcf13-689c-4356-96d4-b1585c08f318}</t>
  </si>
  <si>
    <t>/</t>
  </si>
  <si>
    <t>SO 1.1</t>
  </si>
  <si>
    <t>ZRN</t>
  </si>
  <si>
    <t>3</t>
  </si>
  <si>
    <t>{53e61b02-8a5e-4a56-98ed-e713acfbb68d}</t>
  </si>
  <si>
    <t>SO 1.2</t>
  </si>
  <si>
    <t>VRN</t>
  </si>
  <si>
    <t>{26bf15e8-4cc7-4df7-9946-ef36971a5a37}</t>
  </si>
  <si>
    <t>∑</t>
  </si>
  <si>
    <t>Materiál dodávaný objednatelem (TO Roudnice n. L.) - NEOCEŇOVAT</t>
  </si>
  <si>
    <t>{dc4b31d5-5873-471e-8616-65616d04d262}</t>
  </si>
  <si>
    <t>TO Lovosice</t>
  </si>
  <si>
    <t>{6a608a5e-ef89-4445-9e96-2956ae85c7fe}</t>
  </si>
  <si>
    <t>SO 2</t>
  </si>
  <si>
    <t>Železniční přejezd P2416 km 484,881 - Oleško</t>
  </si>
  <si>
    <t>{59aad0ad-ea09-4e94-a9b2-e78a3ef18d2d}</t>
  </si>
  <si>
    <t>SO 2.1</t>
  </si>
  <si>
    <t>{28349428-a2cc-40b2-a6b3-1c9c9705a0bf}</t>
  </si>
  <si>
    <t>SO 2.2</t>
  </si>
  <si>
    <t>{c2a5dcb0-00d2-4304-8caa-83fe710d3298}</t>
  </si>
  <si>
    <t>SO 3</t>
  </si>
  <si>
    <t>Železniční přejezd P2267 km 1,994 – Sulejovice</t>
  </si>
  <si>
    <t>{7a9d1659-90d0-4579-a3b5-b3aa68cee014}</t>
  </si>
  <si>
    <t>SO 3.1</t>
  </si>
  <si>
    <t>{2e7e822f-a8a8-42eb-9d7e-74871e9f3258}</t>
  </si>
  <si>
    <t>SO 3.2</t>
  </si>
  <si>
    <t>{e05224a5-f52e-4cf1-85a1-fc9ac636f1de}</t>
  </si>
  <si>
    <t>Materiál dodávaný objednatelem (TO Lovosice) - NEOCEŇOVAT</t>
  </si>
  <si>
    <t>{5a21521e-0b4f-4d74-b9fd-b209a5669b0f}</t>
  </si>
  <si>
    <t>TO Ústí nad Labem hl. n.</t>
  </si>
  <si>
    <t>{ec91b752-f0d5-4fe3-bf7a-0b575be0a6f9}</t>
  </si>
  <si>
    <t>SO 4</t>
  </si>
  <si>
    <t>Železniční přejezd P2426 km 521,365 – Neštěmice</t>
  </si>
  <si>
    <t>{f8032f43-3b7d-42d1-9d1b-cf389f5a0cf9}</t>
  </si>
  <si>
    <t>SO 4.1</t>
  </si>
  <si>
    <t>{641b91ed-f839-4a64-93d1-e7fa2d5c3e27}</t>
  </si>
  <si>
    <t>SO 4.2</t>
  </si>
  <si>
    <t>{16354141-b01c-4833-bc60-12539bd197a7}</t>
  </si>
  <si>
    <t>4</t>
  </si>
  <si>
    <t>TO Litoměřice</t>
  </si>
  <si>
    <t>{391b56a7-aab5-4d54-a2bf-ebe68a948536}</t>
  </si>
  <si>
    <t>SO 5</t>
  </si>
  <si>
    <t>Železniční přejezd P2947 km 384,937 – Stračí</t>
  </si>
  <si>
    <t>{4a7a6182-79e7-48e1-9df1-41d1c4e7472c}</t>
  </si>
  <si>
    <t>SO 5.1</t>
  </si>
  <si>
    <t>{8c6b85e9-40e4-4fa1-b488-18c2da41264b}</t>
  </si>
  <si>
    <t>SO 5.2</t>
  </si>
  <si>
    <t>{2802cb4e-3a58-4c6e-82ef-1d3194166657}</t>
  </si>
  <si>
    <t>Materiál dodávaný objednatelem (TO Litoměřice) - NEOCEŇOVAT</t>
  </si>
  <si>
    <t>{7b7dfcfe-bca5-43da-b41e-26de340699e7}</t>
  </si>
  <si>
    <t>5</t>
  </si>
  <si>
    <t>TO Děčín východ</t>
  </si>
  <si>
    <t>{28eb10f5-ceef-44c8-a281-4047abf308a9}</t>
  </si>
  <si>
    <t>SO 6</t>
  </si>
  <si>
    <t>Železniční přejezd P2972 km 435,934 – Svádov</t>
  </si>
  <si>
    <t>{2b795f0a-5db6-4d7c-8d40-61b17493bf51}</t>
  </si>
  <si>
    <t>SO 6.1</t>
  </si>
  <si>
    <t>{6da5569e-abef-4923-9a47-42dbf97de798}</t>
  </si>
  <si>
    <t>SO 6.2</t>
  </si>
  <si>
    <t>{52a79958-c29f-4e72-8097-327a65d55b97}</t>
  </si>
  <si>
    <t>6</t>
  </si>
  <si>
    <t>TO Ústí nad Labem západ</t>
  </si>
  <si>
    <t>{674cecbb-d349-4c88-85ec-a44b94b23fe7}</t>
  </si>
  <si>
    <t>SO 7</t>
  </si>
  <si>
    <t>Železniční přejezd P1939 km 0,682 – Trmice</t>
  </si>
  <si>
    <t>{15ee50d3-932b-4242-af48-a36ce86ade25}</t>
  </si>
  <si>
    <t>SO 7.1</t>
  </si>
  <si>
    <t>{557d951f-6b4a-4b17-9b11-6ddf9a74c516}</t>
  </si>
  <si>
    <t>SO 7.2</t>
  </si>
  <si>
    <t>{8f6fb13c-c35a-474e-834c-564e27d652f8}</t>
  </si>
  <si>
    <t>7</t>
  </si>
  <si>
    <t>TO Rumburk</t>
  </si>
  <si>
    <t>{675047b3-27c8-4cd8-b250-636e3e985d3d}</t>
  </si>
  <si>
    <t>SO 8</t>
  </si>
  <si>
    <t>Železniční přejezd P3560 km 18,245 – Velký Šenov</t>
  </si>
  <si>
    <t>{1953acf4-7a62-465a-b8d4-4d14dcdd87a4}</t>
  </si>
  <si>
    <t>SO 8.1</t>
  </si>
  <si>
    <t>{5ba47304-5d9b-448c-86b2-c3a15c317095}</t>
  </si>
  <si>
    <t>SO 8.2</t>
  </si>
  <si>
    <t>{fb8ed59d-6067-46d4-8795-0d4031886a5c}</t>
  </si>
  <si>
    <t>Materiál dodávaný objednatelem (TO Rumburk) - NEOCEŇOVAT</t>
  </si>
  <si>
    <t>{7889c864-c78e-40fd-8253-f857ae23be28}</t>
  </si>
  <si>
    <t>ONSL</t>
  </si>
  <si>
    <t>Nové ŠL - objem</t>
  </si>
  <si>
    <t>m3</t>
  </si>
  <si>
    <t>31,302</t>
  </si>
  <si>
    <t>VAB</t>
  </si>
  <si>
    <t>Vyzískaný AB - plocha</t>
  </si>
  <si>
    <t>m2</t>
  </si>
  <si>
    <t>26</t>
  </si>
  <si>
    <t>KRYCÍ LIST SOUPISU PRACÍ</t>
  </si>
  <si>
    <t>VAB2</t>
  </si>
  <si>
    <t>Vyzískaný AB 2 - plocha</t>
  </si>
  <si>
    <t>47</t>
  </si>
  <si>
    <t>VKCE</t>
  </si>
  <si>
    <t>Vyzískaná konstrukce přejezdu - délka</t>
  </si>
  <si>
    <t>m</t>
  </si>
  <si>
    <t>14,4</t>
  </si>
  <si>
    <t>VKOL</t>
  </si>
  <si>
    <t>Vyzískané kolejnice - délka</t>
  </si>
  <si>
    <t>120</t>
  </si>
  <si>
    <t>Objekt:</t>
  </si>
  <si>
    <t>1 - TO Roudnice nad Labem</t>
  </si>
  <si>
    <t>Soupis:</t>
  </si>
  <si>
    <t>SO 1 - Železniční přejezd P2406 km 457,932 – Dolní Beřkovice</t>
  </si>
  <si>
    <t>Úroveň 3:</t>
  </si>
  <si>
    <t>SO 1.1 - ZRN</t>
  </si>
  <si>
    <t>Obvod ST Ústí n.L.</t>
  </si>
  <si>
    <t>Jan Seemann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</si>
  <si>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</si>
  <si>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</si>
  <si>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</si>
  <si>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</si>
  <si>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</si>
  <si>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Řezání AB povrchu </t>
  </si>
  <si>
    <t xml:space="preserve">    2 - Řez kolejnice</t>
  </si>
  <si>
    <t xml:space="preserve">    3 - Odstranění AB povrchu</t>
  </si>
  <si>
    <t xml:space="preserve">    4 - Demontáž pryžového přejezdu konstrukce CEPAG </t>
  </si>
  <si>
    <t xml:space="preserve">    5 - Demontáž AVV</t>
  </si>
  <si>
    <t xml:space="preserve">    6 - Výměna kolejnic</t>
  </si>
  <si>
    <t xml:space="preserve">    7 - Výměna ŠL </t>
  </si>
  <si>
    <t xml:space="preserve">    8 - Nové upevnění </t>
  </si>
  <si>
    <t xml:space="preserve">    9 - Směrová a výšková úprava GPK (v rámci akce opravy GPK ST Ústí nad Labem)</t>
  </si>
  <si>
    <t xml:space="preserve">    10 - Montáž nové přejezdové konstrukce</t>
  </si>
  <si>
    <t xml:space="preserve">    11 - Zřízení BK </t>
  </si>
  <si>
    <t xml:space="preserve">    12 - Montáž AVV</t>
  </si>
  <si>
    <t xml:space="preserve">    13 - Zřízení AB povrchu </t>
  </si>
  <si>
    <t xml:space="preserve">    14 - Zřízení vodorovného dopravního značení 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</si>
  <si>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</si>
  <si>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</si>
  <si>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</si>
  <si>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</si>
  <si>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</si>
  <si>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</si>
  <si>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</si>
  <si>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</si>
  <si>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</si>
  <si>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</si>
  <si>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</si>
  <si>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</si>
  <si>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</si>
  <si>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</si>
  <si>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</si>
  <si>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</si>
  <si>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 xml:space="preserve">Řezání AB povrchu </t>
  </si>
  <si>
    <t>K</t>
  </si>
  <si>
    <t>5913235020</t>
  </si>
  <si>
    <t>Dělení AB komunikace řezáním hloubky do 20 cm. Poznámka: 1. V cenách jsou započteny náklady na provedení úkolu.</t>
  </si>
  <si>
    <t>Sborník UOŽI 01 2021</t>
  </si>
  <si>
    <t>512</t>
  </si>
  <si>
    <t>-675884663</t>
  </si>
  <si>
    <t>Řez kolejnice</t>
  </si>
  <si>
    <t>5907050110</t>
  </si>
  <si>
    <t>Dělení kolejnic kyslíkem soustavy UIC60 nebo R65. Poznámka: 1. V cenách jsou započteny náklady na manipulaci, podložení, označení a provedení řezu kolejnice.</t>
  </si>
  <si>
    <t>kus</t>
  </si>
  <si>
    <t>-2051761022</t>
  </si>
  <si>
    <t>P</t>
  </si>
  <si>
    <t>Poznámka k položce:_x000d_
Řez=kus</t>
  </si>
  <si>
    <t>VV</t>
  </si>
  <si>
    <t>VKOL/5+4</t>
  </si>
  <si>
    <t>Součet</t>
  </si>
  <si>
    <t>Odstranění AB povrchu</t>
  </si>
  <si>
    <t>5913240010</t>
  </si>
  <si>
    <t>Odstranění AB komunikace odtěžením nebo frézováním hloubky do 10 cm. Poznámka: 1. V cenách jsou započteny náklady na odtěžení nebo frézování a naložení výzisku na dopravní prostředek.</t>
  </si>
  <si>
    <t>-1610274657</t>
  </si>
  <si>
    <t>"Vlevo"25</t>
  </si>
  <si>
    <t>"Vpravo"22</t>
  </si>
  <si>
    <t>5913240020</t>
  </si>
  <si>
    <t>Odstranění AB komunikace odtěžením nebo frézováním hloubky do 20 cm. Poznámka: 1. V cenách jsou započteny náklady na odtěžení nebo frézování a naložení výzisku na dopravní prostředek.</t>
  </si>
  <si>
    <t>-1938484720</t>
  </si>
  <si>
    <t>"Vlevo"7</t>
  </si>
  <si>
    <t>"Vpravo"7</t>
  </si>
  <si>
    <t>"Mezi 1.TK a 2.TK"12</t>
  </si>
  <si>
    <t>9902100100</t>
  </si>
  <si>
    <t>Doprava obousměrná (např. dodávek z vlastních zásob zhotovitele nebo objednatele nebo výzisku) mechanizací o nosnosti přes 3,5 t sypanin (kameniva, písku, suti, dlažebních kostek, atd.) do 10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</si>
  <si>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t</t>
  </si>
  <si>
    <t>500910918</t>
  </si>
  <si>
    <t>Poznámka k položce:_x000d_
Měrnou jednotkou je t přepravovaného materiálu.</t>
  </si>
  <si>
    <t>"Vyzískaný AB"VAB*2,2*0,2</t>
  </si>
  <si>
    <t>"Vyzískaný AB 2"VAB2*2,2*0,05</t>
  </si>
  <si>
    <t>9909000100</t>
  </si>
  <si>
    <t>Poplatek za uložení suti nebo hmot na oficiální skládku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</si>
  <si>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1028998479</t>
  </si>
  <si>
    <t xml:space="preserve">Demontáž pryžového přejezdu konstrukce CEPAG </t>
  </si>
  <si>
    <t>5913035230</t>
  </si>
  <si>
    <t>Demontáž celopryžové přejezdové konstrukce silně zatížené v koleji část vnější a vnitřní včetně závěrných zídek. Poznámka: 1. V cenách jsou započteny náklady na demontáž konstrukce, naložení na dopravní prostředek.</t>
  </si>
  <si>
    <t>-1697944022</t>
  </si>
  <si>
    <t>Spojovací trubky vnitřních a vnějších panelů, ochranné náběhy a koncové zarážky vyzískat ve znovupoužitelném stavu</t>
  </si>
  <si>
    <t>"V 1.TK"7,2</t>
  </si>
  <si>
    <t>"V 2.TK"7,2</t>
  </si>
  <si>
    <t>8</t>
  </si>
  <si>
    <t>9902200100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</si>
  <si>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</si>
  <si>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256565357</t>
  </si>
  <si>
    <t>"Vyzískaná přejezdová konstrukce"VKCE*1,7</t>
  </si>
  <si>
    <t>9</t>
  </si>
  <si>
    <t>2067537840</t>
  </si>
  <si>
    <t>Demontáž AVV</t>
  </si>
  <si>
    <t>10</t>
  </si>
  <si>
    <t>7592007120</t>
  </si>
  <si>
    <t>Demontáž informačního bodu MIB 6</t>
  </si>
  <si>
    <t>-278102319</t>
  </si>
  <si>
    <t>"Demontáž AVV"2</t>
  </si>
  <si>
    <t>Výměna kolejnic</t>
  </si>
  <si>
    <t>11</t>
  </si>
  <si>
    <t>5907015605</t>
  </si>
  <si>
    <t>Ojedinělá výměna kolejnic současně s výměnou kompletů, vodicích vložek a pryžové podložky tv. UIC60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</si>
  <si>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-1583843316</t>
  </si>
  <si>
    <t>Poznámka k položce:_x000d_
Metr kolejnice=m</t>
  </si>
  <si>
    <t>"Nové kolejnice dodává objednatel"4*30</t>
  </si>
  <si>
    <t>12</t>
  </si>
  <si>
    <t>5907010020</t>
  </si>
  <si>
    <t>Výměna LISŮ tv. UIC60 rozdělení "u".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</si>
  <si>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-51290488</t>
  </si>
  <si>
    <t>VLIS</t>
  </si>
  <si>
    <t>"Nové LISy dodává objednatel"4*4</t>
  </si>
  <si>
    <t>13</t>
  </si>
  <si>
    <t>9902100200</t>
  </si>
  <si>
    <t>Doprava obousměrná (např. dodávek z vlastních zásob zhotovitele nebo objednatele nebo výzisku) mechanizací o nosnosti přes 3,5 t sypanin (kameniva, písku, suti, dlažebních kostek, atd.) do 20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</si>
  <si>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-1786401538</t>
  </si>
  <si>
    <t>"Vyzískané kolejnice"VKOL*0,06</t>
  </si>
  <si>
    <t>"Vyzískané LISy"VLIS*0,06</t>
  </si>
  <si>
    <t>14</t>
  </si>
  <si>
    <t>9902400600</t>
  </si>
  <si>
    <t>Doprava jednosměrná (např. nakupovaného materiálu) mechanizací o nosnosti přes 3,5 t objemnějšího kusového materiálu (prefabrikátů, stožárů, výhybek, rozvaděčů, vybouraných hmot atd.) do 80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</si>
  <si>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-1618121580</t>
  </si>
  <si>
    <t>"Nové kolejnice" VKOL*0,06</t>
  </si>
  <si>
    <t>9902400200</t>
  </si>
  <si>
    <t>Doprava jednosměrná (např. nakupovaného materiálu) mechanizací o nosnosti přes 3,5 t objemnějšího kusového materiálu (prefabrikátů, stožárů, výhybek, rozvaděčů, vybouraných hmot atd.) do 20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</si>
  <si>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650107790</t>
  </si>
  <si>
    <t>"Nové LISy"NLIS*0,06</t>
  </si>
  <si>
    <t xml:space="preserve">Výměna ŠL </t>
  </si>
  <si>
    <t>16</t>
  </si>
  <si>
    <t>5905035110</t>
  </si>
  <si>
    <t>Výměna KL malou těžící mechanizací včetně lavičky pod ložnou plochou pražce lože otevřené.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</si>
  <si>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918404884</t>
  </si>
  <si>
    <t>OVSL</t>
  </si>
  <si>
    <t>(VKCE+3,6)*3,478/2</t>
  </si>
  <si>
    <t>17</t>
  </si>
  <si>
    <t>5905105030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</si>
  <si>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</si>
  <si>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2035098321</t>
  </si>
  <si>
    <t>"Nové ŠL v přejezdu"OVSL</t>
  </si>
  <si>
    <t>18</t>
  </si>
  <si>
    <t>M</t>
  </si>
  <si>
    <t>5955101000</t>
  </si>
  <si>
    <t>Kamenivo drcené štěrk frakce 31,5/63 třídy BI</t>
  </si>
  <si>
    <t>128</t>
  </si>
  <si>
    <t>1853384915</t>
  </si>
  <si>
    <t>HNSL</t>
  </si>
  <si>
    <t>ONSL*1,364</t>
  </si>
  <si>
    <t>19</t>
  </si>
  <si>
    <t>-338225679</t>
  </si>
  <si>
    <t>"Vyzískané ŠL"OVSL*1,8</t>
  </si>
  <si>
    <t>20</t>
  </si>
  <si>
    <t>789344947</t>
  </si>
  <si>
    <t>9902300300</t>
  </si>
  <si>
    <t>Doprava jednosměrná (např. nakupovaného materiálu) mechanizací o nosnosti přes 3,5 t sypanin (kameniva, písku, suti, dlažebních kostek, atd.) do 30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</si>
  <si>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-1240193641</t>
  </si>
  <si>
    <t>"Nové ŠL"HNSL</t>
  </si>
  <si>
    <t>22</t>
  </si>
  <si>
    <t>9903200100</t>
  </si>
  <si>
    <t>Přeprava mechanizace na místo prováděných prací o hmotnosti přes 12 t přes 50 do 100 km Poznámka: 1. Ceny jsou určeny pro dopravu mechanizmů na místo prováděných prací po silnici i po kolejích.2. V ceně jsou započteny i náklady na zpáteční cestu dopravního prostředku. Měrnou jednotkou je kus přepravovaného stroje.</t>
  </si>
  <si>
    <t>1673133858</t>
  </si>
  <si>
    <t>"Traktorbagr"1</t>
  </si>
  <si>
    <t xml:space="preserve">Nové upevnění </t>
  </si>
  <si>
    <t>23</t>
  </si>
  <si>
    <t>5958125000</t>
  </si>
  <si>
    <t>Komplety s antikorozní úpravou Skl 14 (svěrka Skl14, vrtule R1, podložka Uls7)</t>
  </si>
  <si>
    <t>-238412490</t>
  </si>
  <si>
    <t>24</t>
  </si>
  <si>
    <t>5958128000</t>
  </si>
  <si>
    <t xml:space="preserve">Komplety Skl 14  (svěrka Skl 14, vrtule R1,podložka Uls7)</t>
  </si>
  <si>
    <t>315478337</t>
  </si>
  <si>
    <t>400</t>
  </si>
  <si>
    <t>56</t>
  </si>
  <si>
    <t>-120</t>
  </si>
  <si>
    <t>25</t>
  </si>
  <si>
    <t>5958155035</t>
  </si>
  <si>
    <t>Úhlové vodicí vložky Wfp 14K NT</t>
  </si>
  <si>
    <t>-3320094</t>
  </si>
  <si>
    <t>5958158040</t>
  </si>
  <si>
    <t>Podložka pryžová pod patu kolejnice Zw 900 NT</t>
  </si>
  <si>
    <t>551696055</t>
  </si>
  <si>
    <t>200</t>
  </si>
  <si>
    <t>28</t>
  </si>
  <si>
    <t>27</t>
  </si>
  <si>
    <t>9901000500</t>
  </si>
  <si>
    <t>Doprava obousměrná (např. dodávek z vlastních zásob zhotovitele nebo objednatele nebo výzisku) mechanizací o nosnosti do 3,5 t elektrosoučástek, montážního materiálu, kameniva, písku, dlažebních kostek, suti, atd. do 60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</si>
  <si>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1995430429</t>
  </si>
  <si>
    <t>Poznámka k položce:_x000d_
Měrnou jednotkou je kus stroje.</t>
  </si>
  <si>
    <t>"Nové a vyzískané upevňovadla"2</t>
  </si>
  <si>
    <t>Směrová a výšková úprava GPK (v rámci akce opravy GPK ST Ústí nad Labem)</t>
  </si>
  <si>
    <t>Montáž nové přejezdové konstrukce</t>
  </si>
  <si>
    <t>5913075030</t>
  </si>
  <si>
    <t>Montáž betonové přejezdové konstrukce část vnější a vnitřní včetně závěrných zídek. Poznámka: 1. V cenách jsou započteny náklady na montáž konstrukce. 2. V cenách nejsou obsaženy náklady na dodávku materiálu.</t>
  </si>
  <si>
    <t>1010516335</t>
  </si>
  <si>
    <t>29</t>
  </si>
  <si>
    <t>5963104035</t>
  </si>
  <si>
    <t>Přejezd železobetonový kompletní sestava</t>
  </si>
  <si>
    <t>770948424</t>
  </si>
  <si>
    <t>"Včetně základových bloků"VKCE</t>
  </si>
  <si>
    <t>30</t>
  </si>
  <si>
    <t>5964161000</t>
  </si>
  <si>
    <t>Beton lehce zhutnitelný C 12/15;X0 F5 2 080 2 517</t>
  </si>
  <si>
    <t>-140548014</t>
  </si>
  <si>
    <t>"Beton pro přejezdovou konstrukci"VKCE*2*0,0285</t>
  </si>
  <si>
    <t>31</t>
  </si>
  <si>
    <t>244212305</t>
  </si>
  <si>
    <t>"Beton"VKCE*2*0,0594</t>
  </si>
  <si>
    <t>32</t>
  </si>
  <si>
    <t>9902401100</t>
  </si>
  <si>
    <t>Doprava jednosměrná (např. nakupovaného materiálu) mechanizací o nosnosti přes 3,5 t objemnějšího kusového materiálu (prefabrikátů, stožárů, výhybek, rozvaděčů, vybouraných hmot atd.) do 300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</si>
  <si>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-1002079972</t>
  </si>
  <si>
    <t>"Nová přejezdová konstrukce"VKCE*2,14</t>
  </si>
  <si>
    <t xml:space="preserve">Zřízení BK </t>
  </si>
  <si>
    <t>33</t>
  </si>
  <si>
    <t>5910020110</t>
  </si>
  <si>
    <t>Svařování kolejnic termitem plný předehřev standardní spára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</si>
  <si>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svar</t>
  </si>
  <si>
    <t>-320198641</t>
  </si>
  <si>
    <t>34</t>
  </si>
  <si>
    <t>5910035010</t>
  </si>
  <si>
    <t>Dosažení dovolené upínací teploty v BK prodloužením kolejnicového pásu v koleji tv. UIC60.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</si>
  <si>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-1003350406</t>
  </si>
  <si>
    <t>35</t>
  </si>
  <si>
    <t>5910040230</t>
  </si>
  <si>
    <t>Umožnění volné dilatace kolejnice bez demontáže nebo montáže upevňovadel s osazením a odstraněním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</si>
  <si>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-2098020024</t>
  </si>
  <si>
    <t>Montáž AVV</t>
  </si>
  <si>
    <t>36</t>
  </si>
  <si>
    <t>7592005120</t>
  </si>
  <si>
    <t>Montáž informačního bodu MIB 6 - uložení a připevnění na určené místo, seřízení, přezkoušení</t>
  </si>
  <si>
    <t>-483875298</t>
  </si>
  <si>
    <t>"Montáž AVV"2</t>
  </si>
  <si>
    <t xml:space="preserve">Zřízení AB povrchu </t>
  </si>
  <si>
    <t>37</t>
  </si>
  <si>
    <t>5913255010</t>
  </si>
  <si>
    <t>Zřízení konstrukce vozovky asfaltobetonové s obrusnou vrstvou tloušťky do 5 cm. Poznámka: 1. V cenách jsou započteny náklady na zřízení vozovky s živičným na podkladu ze stmelených vrstev a na manipulaci. 2. V cenách nejsou obsaženy náklady na dodávku materiálu.</t>
  </si>
  <si>
    <t>1433515673</t>
  </si>
  <si>
    <t>38</t>
  </si>
  <si>
    <t>5913255040</t>
  </si>
  <si>
    <t>Zřízení konstrukce vozovky asfaltobetonové s podkladní, ložní a obrusnou vrstvou tloušťky do 20 cm. Poznámka: 1. V cenách jsou započteny náklady na zřízení vozovky s živičným na podkladu ze stmelených vrstev a na manipulaci. 2. V cenách nejsou obsaženy náklady na dodávku materiálu.</t>
  </si>
  <si>
    <t>-420968147</t>
  </si>
  <si>
    <t>39</t>
  </si>
  <si>
    <t>5913270010</t>
  </si>
  <si>
    <t>Vložení výztužné vložky textilní nebo geosyntetické. Poznámka: 1. V cenách jsou započteny náklady na vložení vložky pro zvýšení soudržnosti vrstev asfaltobetonu . 2. V cenách nejsou obsaženy náklady na dodávku materiálu.</t>
  </si>
  <si>
    <t>-453821298</t>
  </si>
  <si>
    <t>40</t>
  </si>
  <si>
    <t>5964135000</t>
  </si>
  <si>
    <t>Geomříže výztužné</t>
  </si>
  <si>
    <t>1797885215</t>
  </si>
  <si>
    <t>41</t>
  </si>
  <si>
    <t>5963146000</t>
  </si>
  <si>
    <t>Asfaltový beton ACO 11S 50/70 střednězrnný-obrusná vrstva</t>
  </si>
  <si>
    <t>1907064631</t>
  </si>
  <si>
    <t>VAB*2,2*0,2</t>
  </si>
  <si>
    <t>VAB2*2,2*0,05</t>
  </si>
  <si>
    <t>42</t>
  </si>
  <si>
    <t>5963155000</t>
  </si>
  <si>
    <t>Asfaltová páska tavitelná 25x10</t>
  </si>
  <si>
    <t>-783272810</t>
  </si>
  <si>
    <t>43</t>
  </si>
  <si>
    <t>5963155005</t>
  </si>
  <si>
    <t>Asfaltová páska těsnící</t>
  </si>
  <si>
    <t>199558158</t>
  </si>
  <si>
    <t>VKCE*2</t>
  </si>
  <si>
    <t>44</t>
  </si>
  <si>
    <t>9902300400</t>
  </si>
  <si>
    <t>Doprava jednosměrná (např. nakupovaného materiálu) mechanizací o nosnosti přes 3,5 t sypanin (kameniva, písku, suti, dlažebních kostek, atd.) do 40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</si>
  <si>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1984528905</t>
  </si>
  <si>
    <t>"Nový AB"VAB*2,2*0,2</t>
  </si>
  <si>
    <t>"Nový AB 2"VAB2*2,2*0,05</t>
  </si>
  <si>
    <t xml:space="preserve">Zřízení vodorovného dopravního značení </t>
  </si>
  <si>
    <t>45</t>
  </si>
  <si>
    <t>5913335020</t>
  </si>
  <si>
    <t>Nátěr vodorovného dopravního značení souvislá čára šíře do 125 mm. Poznámka: 1. V cenách jsou započteny náklady na očištění povrchu, případně starého nátěru a nečistot a jeho obnovení barvou schváleného typu a odstínu včetně provedení popisu. 2. V cenách nejsou obsaženy náklady na dodávku materiálu.</t>
  </si>
  <si>
    <t>1909297957</t>
  </si>
  <si>
    <t>SO 1.2 - VRN</t>
  </si>
  <si>
    <t>VRN - Vedlejší rozpočtové náklady</t>
  </si>
  <si>
    <t>Vedlejší rozpočtové náklady</t>
  </si>
  <si>
    <t>021211001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</si>
  <si>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</si>
  <si>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1310004028</t>
  </si>
  <si>
    <t>022101001</t>
  </si>
  <si>
    <t>Geodetické práce Geodetické práce před opravou</t>
  </si>
  <si>
    <t>kpl</t>
  </si>
  <si>
    <t>-761993991</t>
  </si>
  <si>
    <t>022101011</t>
  </si>
  <si>
    <t>Geodetické práce Geodetické práce v průběhu opravy</t>
  </si>
  <si>
    <t>-645744694</t>
  </si>
  <si>
    <t>022101021</t>
  </si>
  <si>
    <t>Geodetické práce Geodetické práce po ukončení opravy</t>
  </si>
  <si>
    <t>1600993929</t>
  </si>
  <si>
    <t>022121001</t>
  </si>
  <si>
    <t>Geodetické práce Diagnostika technické infrastruktury Vytýčení trasy inženýrských sítí - V sazbě jsou započteny náklady na vyhledání trasy detektorem, zaměření a zobrazení trasy a předání výstupu zaměření. V sazbě nejsou obsaženy náklady na vytýčení sítí ve správě provozovatele.</t>
  </si>
  <si>
    <t>-1887387661</t>
  </si>
  <si>
    <t>Poznámka k položce:_x000d_
Základna pro výpočet - dotyčné práce</t>
  </si>
  <si>
    <t>023131001</t>
  </si>
  <si>
    <t>Projektové práce Dokumentace skutečného provedení železničního svršku a spodku - V sazbě jsou obsaženy náklady na zaměření a vyhotovení dokumentace skutečného provedení žel. svršku a spodku dle vyhlášky č. 499/2006 Sb., a vyhlášky č. 31/1995 Sb. včetně zpracování dat v digitální podobě v otevřené formě a její předání objednateli</t>
  </si>
  <si>
    <t>169424466</t>
  </si>
  <si>
    <t>∑ - Materiál dodávaný objednatelem (TO Roudnice n. L.) - NEOCEŇOVAT</t>
  </si>
  <si>
    <t>OST - Ostatní</t>
  </si>
  <si>
    <t>OST</t>
  </si>
  <si>
    <t>Ostatní</t>
  </si>
  <si>
    <t>5957110000</t>
  </si>
  <si>
    <t>Kolejnice tv. 60 E2, třídy R260</t>
  </si>
  <si>
    <t>-18163145</t>
  </si>
  <si>
    <t>"P2406"4*30</t>
  </si>
  <si>
    <t>5957116030</t>
  </si>
  <si>
    <t>Lepený izolovaný styk tv. UIC60 délky 4,00 m</t>
  </si>
  <si>
    <t>-1189242658</t>
  </si>
  <si>
    <t>NAB</t>
  </si>
  <si>
    <t>Nový AB - plocha</t>
  </si>
  <si>
    <t>41,5</t>
  </si>
  <si>
    <t>NKCE</t>
  </si>
  <si>
    <t>Nová konstrukce - délka</t>
  </si>
  <si>
    <t>19,2</t>
  </si>
  <si>
    <t>33,389</t>
  </si>
  <si>
    <t>Vyzískané ŠL - objem</t>
  </si>
  <si>
    <t>22,5</t>
  </si>
  <si>
    <t xml:space="preserve">Vyzískaný AB 2 - plocha </t>
  </si>
  <si>
    <t>34,5</t>
  </si>
  <si>
    <t>2 - TO Lovosice</t>
  </si>
  <si>
    <t>SO 2 - Železniční přejezd P2416 km 484,881 - Oleško</t>
  </si>
  <si>
    <t>SO 2.1 - ZRN</t>
  </si>
  <si>
    <t xml:space="preserve">    2 - Řez kolejnice </t>
  </si>
  <si>
    <t xml:space="preserve">    3.1 - Odstranění silničních obrubníků </t>
  </si>
  <si>
    <t xml:space="preserve">    4 - Demontáž přejezdu konstrukce BRENS </t>
  </si>
  <si>
    <t xml:space="preserve">    5 - Výměna kolejnic </t>
  </si>
  <si>
    <t xml:space="preserve">    6 - Výměna ŠL </t>
  </si>
  <si>
    <t xml:space="preserve">    7 - Nové upevnění </t>
  </si>
  <si>
    <t xml:space="preserve">    8 - Směrová a výšková úprava GPK (v rámci akce opravy GPK ST Ústí nad Labem)</t>
  </si>
  <si>
    <t xml:space="preserve">    9 - Montáž nové konstrukce přejezdu </t>
  </si>
  <si>
    <t xml:space="preserve">    10 - Zřízení BK </t>
  </si>
  <si>
    <t xml:space="preserve">    11 - Zřízení silničních obrubníků </t>
  </si>
  <si>
    <t xml:space="preserve">    12 - Zřízení AB povrchu </t>
  </si>
  <si>
    <t xml:space="preserve">    13 - Zřízení vodorovného dopravního značení </t>
  </si>
  <si>
    <t>1471800008</t>
  </si>
  <si>
    <t>2*7,5</t>
  </si>
  <si>
    <t xml:space="preserve">Řez kolejnice </t>
  </si>
  <si>
    <t>-1552201142</t>
  </si>
  <si>
    <t>192010757</t>
  </si>
  <si>
    <t>"Vlevo"22,5</t>
  </si>
  <si>
    <t>"Vpravo"12</t>
  </si>
  <si>
    <t>1570228338</t>
  </si>
  <si>
    <t>"Vlevo"9</t>
  </si>
  <si>
    <t>"Vpravo"9</t>
  </si>
  <si>
    <t>"Mezi 1.TK a 2.TK"4,5</t>
  </si>
  <si>
    <t>329818774</t>
  </si>
  <si>
    <t>-2100956446</t>
  </si>
  <si>
    <t>3.1</t>
  </si>
  <si>
    <t xml:space="preserve">Odstranění silničních obrubníků </t>
  </si>
  <si>
    <t>5913280210</t>
  </si>
  <si>
    <t>Demontáž dílů komunikace obrubníku uložení v betonu. Poznámka: 1. V cenách jsou započteny náklady na odstranění dlažby nebo obrubníku a naložení na dopravní prostředek.</t>
  </si>
  <si>
    <t>-306700875</t>
  </si>
  <si>
    <t>1394910145</t>
  </si>
  <si>
    <t>"Vyzískaný beton"HVBET</t>
  </si>
  <si>
    <t>596239144</t>
  </si>
  <si>
    <t xml:space="preserve">Demontáž přejezdu konstrukce BRENS </t>
  </si>
  <si>
    <t>5913070030</t>
  </si>
  <si>
    <t>Demontáž betonové přejezdové konstrukce část vnější a vnitřní včetně závěrných zídek. Poznámka: 1. V cenách jsou započteny náklady na demontáž konstrukce a naložení na dopravní prostředek.</t>
  </si>
  <si>
    <t>2036371014</t>
  </si>
  <si>
    <t>"V 1.TK"9,6</t>
  </si>
  <si>
    <t>"V 2.TK"9,6</t>
  </si>
  <si>
    <t>9902200200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</si>
  <si>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</si>
  <si>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-830916511</t>
  </si>
  <si>
    <t>"Vyzískaná konstrukce přejezdu"VKCE*1,9</t>
  </si>
  <si>
    <t>-1507181969</t>
  </si>
  <si>
    <t xml:space="preserve">Výměna kolejnic </t>
  </si>
  <si>
    <t>2064506579</t>
  </si>
  <si>
    <t>5907055010</t>
  </si>
  <si>
    <t>Vrtání kolejnic otvor o průměru do 10 mm. Poznámka: 1. V cenách jsou započteny náklady na manipulaci, podložení, označení a provedení vrtu ve stojině kolejnice.</t>
  </si>
  <si>
    <t>1849390359</t>
  </si>
  <si>
    <t>2*2*2</t>
  </si>
  <si>
    <t>-773522842</t>
  </si>
  <si>
    <t>9902400500</t>
  </si>
  <si>
    <t>Doprava jednosměrná (např. nakupovaného materiálu) mechanizací o nosnosti přes 3,5 t objemnějšího kusového materiálu (prefabrikátů, stožárů, výhybek, rozvaděčů, vybouraných hmot atd.) do 60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</si>
  <si>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262291836</t>
  </si>
  <si>
    <t>"Nové kolejnice"VKOL*0,06</t>
  </si>
  <si>
    <t>1285672380</t>
  </si>
  <si>
    <t>NKCE*3,478/2</t>
  </si>
  <si>
    <t>5905105010</t>
  </si>
  <si>
    <t>Doplnění KL kamenivem ojediněle ručně v koleji. Poznámka: 1. V cenách jsou započteny náklady na doplnění kameniva ojediněle ručně vidlemi a/nebo souvisle strojně z výsypných vozů případně nakladačem. 2. V cenách nejsou obsaženy náklady na dodávku kameniva.</t>
  </si>
  <si>
    <t>143663716</t>
  </si>
  <si>
    <t>1811359100</t>
  </si>
  <si>
    <t>-146461776</t>
  </si>
  <si>
    <t>"Vyzískaný ŠL"OVSL*1,8</t>
  </si>
  <si>
    <t>-1159989652</t>
  </si>
  <si>
    <t>-1112875878</t>
  </si>
  <si>
    <t>1513556780</t>
  </si>
  <si>
    <t>309558696</t>
  </si>
  <si>
    <t>152</t>
  </si>
  <si>
    <t>-1926403866</t>
  </si>
  <si>
    <t>-152</t>
  </si>
  <si>
    <t>780951885</t>
  </si>
  <si>
    <t>1624856577</t>
  </si>
  <si>
    <t>586429677</t>
  </si>
  <si>
    <t xml:space="preserve">Montáž nové konstrukce přejezdu </t>
  </si>
  <si>
    <t>-2123983802</t>
  </si>
  <si>
    <t>-1867119952</t>
  </si>
  <si>
    <t>"Včetně základových bloků"NKCE</t>
  </si>
  <si>
    <t>-76940186</t>
  </si>
  <si>
    <t>"Beton pro přejezdovou konstrukci"NKCE*2*0,0285</t>
  </si>
  <si>
    <t>1220800017</t>
  </si>
  <si>
    <t>"Nová přejezdová konstrukce"NKCE*2,14</t>
  </si>
  <si>
    <t>9902300200</t>
  </si>
  <si>
    <t>Doprava jednosměrná (např. nakupovaného materiálu) mechanizací o nosnosti přes 3,5 t sypanin (kameniva, písku, suti, dlažebních kostek, atd.) do 20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</si>
  <si>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447226148</t>
  </si>
  <si>
    <t>"Beton"NKCE*2*0,0627</t>
  </si>
  <si>
    <t>5910020310</t>
  </si>
  <si>
    <t>Svařování kolejnic termitem plný předehřev standardní spára svar přechodový tv. R65/UIC60.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</si>
  <si>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-418287223</t>
  </si>
  <si>
    <t>-395639421</t>
  </si>
  <si>
    <t>-815643368</t>
  </si>
  <si>
    <t xml:space="preserve">Zřízení silničních obrubníků </t>
  </si>
  <si>
    <t>5913285210</t>
  </si>
  <si>
    <t>Montáž dílů komunikace obrubníku uložení v betonu. Poznámka: 1. V cenách jsou započteny náklady na osazení dlažby nebo obrubníku. 2. V cenách nejsou obsaženy náklady na dodávku materiálu.</t>
  </si>
  <si>
    <t>-1930537277</t>
  </si>
  <si>
    <t>5964159000</t>
  </si>
  <si>
    <t>Obrubník krajový</t>
  </si>
  <si>
    <t>194120979</t>
  </si>
  <si>
    <t>854740911</t>
  </si>
  <si>
    <t>ONBETOBR</t>
  </si>
  <si>
    <t>"Beton pro silniční obrubníky"16*0,2*0,1</t>
  </si>
  <si>
    <t>1059680121</t>
  </si>
  <si>
    <t xml:space="preserve">"Nový beton pro obrubníky"ONBETOBR*2,2 </t>
  </si>
  <si>
    <t>1390589841</t>
  </si>
  <si>
    <t>"Nové obrubníky"0,0686*4</t>
  </si>
  <si>
    <t>917488514</t>
  </si>
  <si>
    <t>-838239219</t>
  </si>
  <si>
    <t>"+ Vlevo"6</t>
  </si>
  <si>
    <t>"+ Vpravo"13</t>
  </si>
  <si>
    <t>-702069664</t>
  </si>
  <si>
    <t>1855215060</t>
  </si>
  <si>
    <t>46</t>
  </si>
  <si>
    <t>-2013421824</t>
  </si>
  <si>
    <t>NAB*2,2*0,2</t>
  </si>
  <si>
    <t>-1110541918</t>
  </si>
  <si>
    <t>48</t>
  </si>
  <si>
    <t>-637902343</t>
  </si>
  <si>
    <t>NKCE*2</t>
  </si>
  <si>
    <t>49</t>
  </si>
  <si>
    <t>877297853</t>
  </si>
  <si>
    <t>"Nový AB"NAB*2,2*0,2</t>
  </si>
  <si>
    <t>50</t>
  </si>
  <si>
    <t>1342732024</t>
  </si>
  <si>
    <t>2*18</t>
  </si>
  <si>
    <t>SO 2.2 - VRN</t>
  </si>
  <si>
    <t>-1535162522</t>
  </si>
  <si>
    <t>-1661894601</t>
  </si>
  <si>
    <t>1770555512</t>
  </si>
  <si>
    <t>377455899</t>
  </si>
  <si>
    <t>-2082487185</t>
  </si>
  <si>
    <t>-1414991362</t>
  </si>
  <si>
    <t>Nové ŠL - hmotnost</t>
  </si>
  <si>
    <t>29,758</t>
  </si>
  <si>
    <t>HNSLGPK</t>
  </si>
  <si>
    <t>Nové ŠL pro GPK - hmotnost</t>
  </si>
  <si>
    <t>237,204</t>
  </si>
  <si>
    <t>Nová konstrukce přejezdu - délka</t>
  </si>
  <si>
    <t>13,2</t>
  </si>
  <si>
    <t>ONBET</t>
  </si>
  <si>
    <t>Nový beton - objem</t>
  </si>
  <si>
    <t>0,198</t>
  </si>
  <si>
    <t>24,84</t>
  </si>
  <si>
    <t>52</t>
  </si>
  <si>
    <t>SO 3 - Železniční přejezd P2267 km 1,994 – Sulejovice</t>
  </si>
  <si>
    <t>SO 3.1 - ZRN</t>
  </si>
  <si>
    <t xml:space="preserve">    2 - Odstranění AB povrchu</t>
  </si>
  <si>
    <t xml:space="preserve">    3 - Demontáž přejezdu konstrukce UNIS </t>
  </si>
  <si>
    <t xml:space="preserve">    4 - Výměna ŠL </t>
  </si>
  <si>
    <t xml:space="preserve">    5 - Nové upevnění </t>
  </si>
  <si>
    <t xml:space="preserve">    6 - Směrová a výšková úprava GPK</t>
  </si>
  <si>
    <t xml:space="preserve">    7 - Zřízení nové přejezdové konstrukce </t>
  </si>
  <si>
    <t xml:space="preserve">    8 - Zřízení AB povrchu </t>
  </si>
  <si>
    <t xml:space="preserve">    9 - Zřízení vodorovného dopravního značení </t>
  </si>
  <si>
    <t>-467815321</t>
  </si>
  <si>
    <t>"Vlevo od TK"10,5</t>
  </si>
  <si>
    <t>"Vpravo od TK"7,5</t>
  </si>
  <si>
    <t>1542335931</t>
  </si>
  <si>
    <t>"Vlevo od TK"25</t>
  </si>
  <si>
    <t>105179435</t>
  </si>
  <si>
    <t>"Vlevo od TK"22</t>
  </si>
  <si>
    <t>"Vpravo od TK"30</t>
  </si>
  <si>
    <t>5915005020</t>
  </si>
  <si>
    <t>Hloubení rýh nebo jam ručně na železničním spodku v hornině třídy těžitelnosti I skupiny 2. Poznámka: 1. V cenách jsou započteny náklady na hloubení a uložení výzisku na terén nebo naložení na dopravní prostředek a uložení na úložišti.</t>
  </si>
  <si>
    <t>-459987339</t>
  </si>
  <si>
    <t>OVZEM</t>
  </si>
  <si>
    <t>"Pro závěrné zídky"NKCE*2*0,4*0,5</t>
  </si>
  <si>
    <t>-747626531</t>
  </si>
  <si>
    <t>"Vyzískaný AB"VAB*2,2*0,15</t>
  </si>
  <si>
    <t>"Vyzískaná zemina"OVZEM*1,9</t>
  </si>
  <si>
    <t>444920678</t>
  </si>
  <si>
    <t xml:space="preserve">Demontáž přejezdu konstrukce UNIS </t>
  </si>
  <si>
    <t>5913070020</t>
  </si>
  <si>
    <t>Demontáž betonové přejezdové konstrukce část vnitřní. Poznámka: 1. V cenách jsou započteny náklady na demontáž konstrukce a naložení na dopravní prostředek.</t>
  </si>
  <si>
    <t>2080971056</t>
  </si>
  <si>
    <t>"Vnitřní panely konstrukce UNIS"13,2</t>
  </si>
  <si>
    <t>1823361151</t>
  </si>
  <si>
    <t>15*1,656</t>
  </si>
  <si>
    <t>1978950649</t>
  </si>
  <si>
    <t>5955101005</t>
  </si>
  <si>
    <t>Kamenivo drcené štěrk frakce 31,5/63 třídy min. BII</t>
  </si>
  <si>
    <t>-457685073</t>
  </si>
  <si>
    <t>-2083684850</t>
  </si>
  <si>
    <t>"Vyzískané ŠL"HVSL</t>
  </si>
  <si>
    <t>-1816253857</t>
  </si>
  <si>
    <t>-1600224210</t>
  </si>
  <si>
    <t>-1730362516</t>
  </si>
  <si>
    <t>5908050010</t>
  </si>
  <si>
    <t>Výměna upevnění podkladnicového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</si>
  <si>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>úl.pl.</t>
  </si>
  <si>
    <t>1332623596</t>
  </si>
  <si>
    <t>(NKCE/0,6+3)*2</t>
  </si>
  <si>
    <t>5958125010</t>
  </si>
  <si>
    <t>Komplety s antikorozní úpravou ŽS 4 (svěrka ŽS4, šroub RS 1, matice M24, podložka Fe6)</t>
  </si>
  <si>
    <t>-1129401822</t>
  </si>
  <si>
    <t>(NKCE/0,6+3)*4</t>
  </si>
  <si>
    <t>5958158005</t>
  </si>
  <si>
    <t xml:space="preserve">Podložka pryžová pod patu kolejnice S49  183/126/6</t>
  </si>
  <si>
    <t>-994111698</t>
  </si>
  <si>
    <t>-1368880940</t>
  </si>
  <si>
    <t>"Nové a vyzískané komplety"2</t>
  </si>
  <si>
    <t>Směrová a výšková úprava GPK</t>
  </si>
  <si>
    <t>5909031020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</si>
  <si>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</si>
  <si>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km</t>
  </si>
  <si>
    <t>333618839</t>
  </si>
  <si>
    <t>1,3</t>
  </si>
  <si>
    <t>1807866047</t>
  </si>
  <si>
    <t>1844244559</t>
  </si>
  <si>
    <t>ONSLGPK</t>
  </si>
  <si>
    <t>6*33</t>
  </si>
  <si>
    <t>1644040449</t>
  </si>
  <si>
    <t>"Nové ŠL pro GPK"HNSLGPK</t>
  </si>
  <si>
    <t>529874517</t>
  </si>
  <si>
    <t>"ASP"1</t>
  </si>
  <si>
    <t>"Štěrkový pluh"1</t>
  </si>
  <si>
    <t xml:space="preserve">Zřízení nové přejezdové konstrukce </t>
  </si>
  <si>
    <t>-1239833423</t>
  </si>
  <si>
    <t>"Původní vnitřní panely UNIS a nové vnější panely včetně závěrných zídek typově totožné ŽB konstrukce"VKCE</t>
  </si>
  <si>
    <t>5963104040</t>
  </si>
  <si>
    <t>Přejezd železobetonový panel vnější</t>
  </si>
  <si>
    <t>1156781618</t>
  </si>
  <si>
    <t>"Vnější panely včetně závěrných zídek ŽB konstrukce"NKCE/1,2*2</t>
  </si>
  <si>
    <t>-1939574446</t>
  </si>
  <si>
    <t>742915123</t>
  </si>
  <si>
    <t>"Vnější panely včetně závěrných zídek ŽB konstrukce"HNKCE</t>
  </si>
  <si>
    <t>9902300100</t>
  </si>
  <si>
    <t>Doprava jednosměrná (např. nakupovaného materiálu) mechanizací o nosnosti přes 3,5 t sypanin (kameniva, písku, suti, dlažebních kostek, atd.) do 10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</si>
  <si>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542954588</t>
  </si>
  <si>
    <t>"Nový beton"HNBET</t>
  </si>
  <si>
    <t>432932825</t>
  </si>
  <si>
    <t>"Vlevo od TK"VAB2</t>
  </si>
  <si>
    <t>5913255030</t>
  </si>
  <si>
    <t>Zřízení konstrukce vozovky asfaltobetonové s podkladní, ložní a obrusnou vrstvou tloušťky do 15 cm. Poznámka: 1. V cenách jsou započteny náklady na zřízení vozovky s živičným na podkladu ze stmelených vrstev a na manipulaci. 2. V cenách nejsou obsaženy náklady na dodávku materiálu.</t>
  </si>
  <si>
    <t>403176291</t>
  </si>
  <si>
    <t>"Vlevo od TK"-10</t>
  </si>
  <si>
    <t>"Vpravo od TK"-10</t>
  </si>
  <si>
    <t>2116565423</t>
  </si>
  <si>
    <t>1124623184</t>
  </si>
  <si>
    <t>807927344</t>
  </si>
  <si>
    <t>NAB*2,2*0,15</t>
  </si>
  <si>
    <t>-1299222609</t>
  </si>
  <si>
    <t>-305689444</t>
  </si>
  <si>
    <t>"U závěrných zídek"2*10,5</t>
  </si>
  <si>
    <t>"U Odvodňovacího zařízení"2*10,5</t>
  </si>
  <si>
    <t>-15809900</t>
  </si>
  <si>
    <t>"Nový AB"NAB*2,2*0,15</t>
  </si>
  <si>
    <t>-601136250</t>
  </si>
  <si>
    <t>2*10</t>
  </si>
  <si>
    <t>SO 3.2 - VRN</t>
  </si>
  <si>
    <t>898761019</t>
  </si>
  <si>
    <t>637934173</t>
  </si>
  <si>
    <t>∑ - Materiál dodávaný objednatelem (TO Lovosice) - NEOCEŇOVAT</t>
  </si>
  <si>
    <t>"P2416"4*30</t>
  </si>
  <si>
    <t>42,3</t>
  </si>
  <si>
    <t>4,8</t>
  </si>
  <si>
    <t>Nové ŠL pro GPK - objem</t>
  </si>
  <si>
    <t>198</t>
  </si>
  <si>
    <t>25,7</t>
  </si>
  <si>
    <t>32,5</t>
  </si>
  <si>
    <t>3 - TO Ústí nad Labem hl. n.</t>
  </si>
  <si>
    <t>SO 4 - Železniční přejezd P2426 km 521,365 – Neštěmice</t>
  </si>
  <si>
    <t>SO 4.1 - ZRN</t>
  </si>
  <si>
    <t xml:space="preserve">    3 - Odstranění silničních obrubníků </t>
  </si>
  <si>
    <t xml:space="preserve">    4 - Demontáž stávající přejezdové konstrukce BRENS </t>
  </si>
  <si>
    <t xml:space="preserve">    6 - Směrová a výšková úprava GPK </t>
  </si>
  <si>
    <t xml:space="preserve">    8 - Zřízení silničních obrubníků </t>
  </si>
  <si>
    <t xml:space="preserve">    9 - Zřízení AB povrchu </t>
  </si>
  <si>
    <t xml:space="preserve">    10 - Zřízení vodorovného dopravního značení </t>
  </si>
  <si>
    <t>-1163959912</t>
  </si>
  <si>
    <t>374613293</t>
  </si>
  <si>
    <t>"Vlevo"5,5</t>
  </si>
  <si>
    <t>"Vpravo"27</t>
  </si>
  <si>
    <t>134418090</t>
  </si>
  <si>
    <t>"Vlevo"12</t>
  </si>
  <si>
    <t>"Mezi 1.TK a 2.TK"1,7</t>
  </si>
  <si>
    <t>737422128</t>
  </si>
  <si>
    <t>1791860780</t>
  </si>
  <si>
    <t>1310222903</t>
  </si>
  <si>
    <t>903801939</t>
  </si>
  <si>
    <t>-1901190129</t>
  </si>
  <si>
    <t xml:space="preserve">Demontáž stávající přejezdové konstrukce BRENS </t>
  </si>
  <si>
    <t>-1868786449</t>
  </si>
  <si>
    <t>"V 1.TK"12</t>
  </si>
  <si>
    <t>"V 2.TK"12</t>
  </si>
  <si>
    <t>212892162</t>
  </si>
  <si>
    <t>-507607577</t>
  </si>
  <si>
    <t>"Vyzískaná přejezdová konstrukce"VKCE*2,4</t>
  </si>
  <si>
    <t>1721236256</t>
  </si>
  <si>
    <t>2107497851</t>
  </si>
  <si>
    <t>5908050070</t>
  </si>
  <si>
    <t>Výměna upevnění bezpokladnicového komplety, pryžová podložka a úhlové vodicí vložky nebo boční izolátory. Poznámka: 1. V cenách jsou započteny náklady na demontáž, výměnu a montáž, ošetření součástí mazivem a naložení výzisku na dopravní prostředek. 2. V cenách nejsou obsaženy náklady na vrtání pražce a dodávku materiálu.</t>
  </si>
  <si>
    <t>1542979482</t>
  </si>
  <si>
    <t>(NKCE/0,6+6)*2</t>
  </si>
  <si>
    <t>330907986</t>
  </si>
  <si>
    <t>(NKCE/0,6+6)*4</t>
  </si>
  <si>
    <t>1279869135</t>
  </si>
  <si>
    <t>443190459</t>
  </si>
  <si>
    <t>1430332788</t>
  </si>
  <si>
    <t xml:space="preserve">Směrová a výšková úprava GPK </t>
  </si>
  <si>
    <t>5909032020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</si>
  <si>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</si>
  <si>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-187670113</t>
  </si>
  <si>
    <t>1570903465</t>
  </si>
  <si>
    <t>"6x Sa"6*33</t>
  </si>
  <si>
    <t>-1283145335</t>
  </si>
  <si>
    <t>ONSLGPK*1,521</t>
  </si>
  <si>
    <t>1850810624</t>
  </si>
  <si>
    <t>"Nové ŠL"HNSLGPK</t>
  </si>
  <si>
    <t>805385864</t>
  </si>
  <si>
    <t>-1174594430</t>
  </si>
  <si>
    <t>-2074022276</t>
  </si>
  <si>
    <t>668108665</t>
  </si>
  <si>
    <t>"Beton pro přejezdovou konstrukci"VKCE*2*0,15*0,5</t>
  </si>
  <si>
    <t>-1055896270</t>
  </si>
  <si>
    <t>"Nové ŠL v přejezdu"NKCE*2*0,5*0,2</t>
  </si>
  <si>
    <t>-829753501</t>
  </si>
  <si>
    <t>ONSL*1,512</t>
  </si>
  <si>
    <t>1420652045</t>
  </si>
  <si>
    <t>599929760</t>
  </si>
  <si>
    <t>"Nové ŠL"ONSL*1,512</t>
  </si>
  <si>
    <t>9902401200</t>
  </si>
  <si>
    <t>Doprava jednosměrná (např. nakupovaného materiálu) mechanizací o nosnosti přes 3,5 t objemnějšího kusového materiálu (prefabrikátů, stožárů, výhybek, rozvaděčů, vybouraných hmot atd.) do 350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</si>
  <si>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-1660878802</t>
  </si>
  <si>
    <t>1362368822</t>
  </si>
  <si>
    <t>1796521737</t>
  </si>
  <si>
    <t>597628001</t>
  </si>
  <si>
    <t>"Beton pro silniční obrubníky"14*0,2*0,1</t>
  </si>
  <si>
    <t>-1949627710</t>
  </si>
  <si>
    <t>9902400100</t>
  </si>
  <si>
    <t>Doprava jednosměrná (např. nakupovaného materiálu) mechanizací o nosnosti přes 3,5 t objemnějšího kusového materiálu (prefabrikátů, stožárů, výhybek, rozvaděčů, vybouraných hmot atd.) do 10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</si>
  <si>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197507911</t>
  </si>
  <si>
    <t>678109432</t>
  </si>
  <si>
    <t>-2047976887</t>
  </si>
  <si>
    <t>"+ Vlevo"8,1</t>
  </si>
  <si>
    <t>"+ Vpravo"8,5</t>
  </si>
  <si>
    <t>724817687</t>
  </si>
  <si>
    <t>-1294680277</t>
  </si>
  <si>
    <t>-687075234</t>
  </si>
  <si>
    <t>-1046403936</t>
  </si>
  <si>
    <t>1533692849</t>
  </si>
  <si>
    <t>1860846188</t>
  </si>
  <si>
    <t>900930166</t>
  </si>
  <si>
    <t>SO 4.2 - VRN</t>
  </si>
  <si>
    <t>1872065185</t>
  </si>
  <si>
    <t>-777269572</t>
  </si>
  <si>
    <t>66243171</t>
  </si>
  <si>
    <t>1324308375</t>
  </si>
  <si>
    <t>022111011</t>
  </si>
  <si>
    <t>Geodetické práce Kontrola PPK při směrové a výškové úpravě koleje zaměřením APK trať dvoukolejná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</si>
  <si>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1136530570</t>
  </si>
  <si>
    <t>-175964624</t>
  </si>
  <si>
    <t>523835552</t>
  </si>
  <si>
    <t>NAD</t>
  </si>
  <si>
    <t>16,8</t>
  </si>
  <si>
    <t>69,56</t>
  </si>
  <si>
    <t>4 - TO Litoměřice</t>
  </si>
  <si>
    <t>SO 5 - Železniční přejezd P2947 km 384,937 – Stračí</t>
  </si>
  <si>
    <t>SO 5.1 - ZRN</t>
  </si>
  <si>
    <t xml:space="preserve">    3 - Řez kolejnice </t>
  </si>
  <si>
    <t xml:space="preserve">    4 - Demontáž stávající přejezdové konstrukce Intermont </t>
  </si>
  <si>
    <t xml:space="preserve">    5 - Výměna stávajících ŽB pražců současně s výměnou stávajících kolejnic </t>
  </si>
  <si>
    <t xml:space="preserve">    6 - Nové upevnění </t>
  </si>
  <si>
    <t xml:space="preserve">    8 - Směrová a výšková úprava GPK </t>
  </si>
  <si>
    <t xml:space="preserve">    9 - Zřízení nové přejezdové konstrukce </t>
  </si>
  <si>
    <t xml:space="preserve">    11 - Zřízení AB povrchu </t>
  </si>
  <si>
    <t xml:space="preserve">    12 - Zřízení vodorovného dopravního značení </t>
  </si>
  <si>
    <t>1240617131</t>
  </si>
  <si>
    <t>"Vlevo"14,5</t>
  </si>
  <si>
    <t>"Vpravo"32,5</t>
  </si>
  <si>
    <t>"Vlevo"12,5</t>
  </si>
  <si>
    <t>"Vpravo"12,5</t>
  </si>
  <si>
    <t>"Mezi 1.TK a 2.TK"14</t>
  </si>
  <si>
    <t>-289360822</t>
  </si>
  <si>
    <t>-1061180783</t>
  </si>
  <si>
    <t>654782343</t>
  </si>
  <si>
    <t xml:space="preserve">Demontáž stávající přejezdové konstrukce Intermont </t>
  </si>
  <si>
    <t>5913060020</t>
  </si>
  <si>
    <t>Demontáž dílů betonové přejezdové konstrukce vnitřního panelu. Poznámka: 1. V cenách jsou započteny náklady na demontáž konstrukce a naložení na dopravní prostředek.</t>
  </si>
  <si>
    <t>-541128168</t>
  </si>
  <si>
    <t>"V 1.TK"3</t>
  </si>
  <si>
    <t>"V 2.TK"3</t>
  </si>
  <si>
    <t>5913060010</t>
  </si>
  <si>
    <t>Demontáž dílů betonové přejezdové konstrukce vnějšího panelu. Poznámka: 1. V cenách jsou započteny náklady na demontáž konstrukce a naložení na dopravní prostředek.</t>
  </si>
  <si>
    <t>-406214379</t>
  </si>
  <si>
    <t>"V 1.TK"6</t>
  </si>
  <si>
    <t>"V 2.TK"6</t>
  </si>
  <si>
    <t>-1155792920</t>
  </si>
  <si>
    <t>"Vyzískaná konstrukce přejezdu"17,91</t>
  </si>
  <si>
    <t xml:space="preserve">Výměna stávajících ŽB pražců současně s výměnou stávajících kolejnic </t>
  </si>
  <si>
    <t>5906015120</t>
  </si>
  <si>
    <t>Výměna pražce malou těžící mechanizací v KL otevřeném i zapuštěném pražec betonový příčný 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</si>
  <si>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962879993</t>
  </si>
  <si>
    <t>Poznámka k položce:_x000d_
Pražec=kus</t>
  </si>
  <si>
    <t>(NKCE/0,6+2)+12</t>
  </si>
  <si>
    <t>5907015010</t>
  </si>
  <si>
    <t>Ojedinělá výměna kolejnic stávající upevnění tv. UIC60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</si>
  <si>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-381881323</t>
  </si>
  <si>
    <t>"Pražce B91"0,33*((NKCE/0,6+2)+12)</t>
  </si>
  <si>
    <t>"Vyzískané pražce"38*0,3</t>
  </si>
  <si>
    <t>-1988359404</t>
  </si>
  <si>
    <t>5908050045</t>
  </si>
  <si>
    <t>Výměna upevnění bezpokladnicového komplety. Poznámka: 1. V cenách jsou započteny náklady na demontáž, výměnu a montáž, ošetření součástí mazivem a naložení výzisku na dopravní prostředek. 2. V cenách nejsou obsaženy náklady na vrtání pražce a dodávku materiálu.</t>
  </si>
  <si>
    <t>-2054668655</t>
  </si>
  <si>
    <t>((NKCE/0,6+2)+4)*2</t>
  </si>
  <si>
    <t>((NKCE/0,6+2)+4)*4</t>
  </si>
  <si>
    <t>20*3,478</t>
  </si>
  <si>
    <t>ONSL*1,198</t>
  </si>
  <si>
    <t>-570723821</t>
  </si>
  <si>
    <t>-467406514</t>
  </si>
  <si>
    <t>-1665073747</t>
  </si>
  <si>
    <t>Poznámka k položce:_x000d_
Kilometr koleje=km</t>
  </si>
  <si>
    <t>837841485</t>
  </si>
  <si>
    <t>ONSLGPK*1,198</t>
  </si>
  <si>
    <t>-1242354914</t>
  </si>
  <si>
    <t>"Vozy Sa"6*33</t>
  </si>
  <si>
    <t>634428118</t>
  </si>
  <si>
    <t>"Nové ŠL"ONSLGPK*1,2</t>
  </si>
  <si>
    <t>-170854472</t>
  </si>
  <si>
    <t>-1221832179</t>
  </si>
  <si>
    <t>"Beton pro přejezdovou konstrukci"NKCE*2*0,0627</t>
  </si>
  <si>
    <t>-821749545</t>
  </si>
  <si>
    <t>1613718465</t>
  </si>
  <si>
    <t>"Vlevo"9,5</t>
  </si>
  <si>
    <t>"Vpravo"9,5</t>
  </si>
  <si>
    <t>"Mezi 1.TK a 2.TK"2</t>
  </si>
  <si>
    <t>NAD*2,2*0,2</t>
  </si>
  <si>
    <t>"Nový AB"NAD*2,2*0,2</t>
  </si>
  <si>
    <t>SO 5.2 - VRN</t>
  </si>
  <si>
    <t>-1119502343</t>
  </si>
  <si>
    <t>-423658370</t>
  </si>
  <si>
    <t>1249797074</t>
  </si>
  <si>
    <t>1387232141</t>
  </si>
  <si>
    <t>1107517835</t>
  </si>
  <si>
    <t>-1758459466</t>
  </si>
  <si>
    <t>-2082204995</t>
  </si>
  <si>
    <t>∑ - Materiál dodávaný objednatelem (TO Litoměřice) - NEOCEŇOVAT</t>
  </si>
  <si>
    <t>4*30</t>
  </si>
  <si>
    <t>5956213010</t>
  </si>
  <si>
    <t xml:space="preserve">Pražec betonový příčný nevystrojený  užitý tv. B 91S/1 (UIC)</t>
  </si>
  <si>
    <t>1315051644</t>
  </si>
  <si>
    <t>NODV</t>
  </si>
  <si>
    <t>Nové odvodňovací zařízení - délka</t>
  </si>
  <si>
    <t>ONBETPRA</t>
  </si>
  <si>
    <t>Nový beton pro prahovou vpusť - objem</t>
  </si>
  <si>
    <t>1,208</t>
  </si>
  <si>
    <t>29,215</t>
  </si>
  <si>
    <t>5 - TO Děčín východ</t>
  </si>
  <si>
    <t>SO 6 - Železniční přejezd P2972 km 435,934 – Svádov</t>
  </si>
  <si>
    <t>SO 6.1 - ZRN</t>
  </si>
  <si>
    <t xml:space="preserve">    4 - Demontáž přejezdu konstrukce UNIS</t>
  </si>
  <si>
    <t xml:space="preserve">    8 - Výměna stávající štěrbinové prahové vpusti </t>
  </si>
  <si>
    <t xml:space="preserve">    9 - Směrová a výšková úprava GPK </t>
  </si>
  <si>
    <t xml:space="preserve">    10 - Montáž nové konstrukce přejezdu </t>
  </si>
  <si>
    <t>6,5+7</t>
  </si>
  <si>
    <t>"Vlevo"23</t>
  </si>
  <si>
    <t>"Vpravo"33</t>
  </si>
  <si>
    <t>"Vlevo"8</t>
  </si>
  <si>
    <t>"Vpravo"8</t>
  </si>
  <si>
    <t>Demontáž přejezdu konstrukce UNIS</t>
  </si>
  <si>
    <t>"V 1.TK"8,4</t>
  </si>
  <si>
    <t>"V 2.TK"8,4</t>
  </si>
  <si>
    <t>"Vyzískaná konstrukce přejezdu"VKCE*1,7</t>
  </si>
  <si>
    <t>"Vyzískaná konstrukce přejezdu v technicky nevyhovujícím stavu"VKCE*1,7</t>
  </si>
  <si>
    <t xml:space="preserve">Výměna stávající štěrbinové prahové vpusti </t>
  </si>
  <si>
    <t>5914025550</t>
  </si>
  <si>
    <t>Výměna dílů otevřeného odvodnění prahové vpusti z prefabrikovaných dílů. Poznámka: 1. V cenách jsou započteny náklady na demontáž, výměnu, montáž dílů, včetně obsypání a zasypání zařízení propustným materiálem podle vzorového listu a rozprostření výzisku na terén nebo naložení na dopravní prostředek. 2. V cenách nejsou obsaženy náklady na provedení výkopku, ruční dočištění a dodávku materiálu.</t>
  </si>
  <si>
    <t>-1205359774</t>
  </si>
  <si>
    <t>VODV</t>
  </si>
  <si>
    <t>5964127005</t>
  </si>
  <si>
    <t>Odvodňovací žlaby štěrbinové betonové masívní</t>
  </si>
  <si>
    <t>1648550601</t>
  </si>
  <si>
    <t>1454177788</t>
  </si>
  <si>
    <t>-1417522890</t>
  </si>
  <si>
    <t>"Vyzískaný štěrbinový žlab"HVODV</t>
  </si>
  <si>
    <t>-1061084205</t>
  </si>
  <si>
    <t>9902400300</t>
  </si>
  <si>
    <t>Doprava jednosměrná (např. nakupovaného materiálu) mechanizací o nosnosti přes 3,5 t objemnějšího kusového materiálu (prefabrikátů, stožárů, výhybek, rozvaděčů, vybouraných hmot atd.) do 30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</si>
  <si>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1341473352</t>
  </si>
  <si>
    <t>"Nový štěrbinový žlab"HNODV</t>
  </si>
  <si>
    <t>578412497</t>
  </si>
  <si>
    <t>"Nový beton"HNBETPRA</t>
  </si>
  <si>
    <t>1353556311</t>
  </si>
  <si>
    <t>-1169904889</t>
  </si>
  <si>
    <t>"6x vozsy Sa"6*33</t>
  </si>
  <si>
    <t>-291462214</t>
  </si>
  <si>
    <t>2040112158</t>
  </si>
  <si>
    <t>365754585</t>
  </si>
  <si>
    <t>SO 6.2 - VRN</t>
  </si>
  <si>
    <t>-1562141932</t>
  </si>
  <si>
    <t>803151407</t>
  </si>
  <si>
    <t>-1905732315</t>
  </si>
  <si>
    <t>2052816285</t>
  </si>
  <si>
    <t>-577156922</t>
  </si>
  <si>
    <t>1526022678</t>
  </si>
  <si>
    <t>-1741734057</t>
  </si>
  <si>
    <t>118,602</t>
  </si>
  <si>
    <t>75</t>
  </si>
  <si>
    <t>10,8</t>
  </si>
  <si>
    <t>NKOL</t>
  </si>
  <si>
    <t>Nové kolejnice - délka</t>
  </si>
  <si>
    <t>0,616</t>
  </si>
  <si>
    <t>6 - TO Ústí nad Labem západ</t>
  </si>
  <si>
    <t>1,745</t>
  </si>
  <si>
    <t>ONBETPRI</t>
  </si>
  <si>
    <t>Nový beton pro příkop - objem</t>
  </si>
  <si>
    <t>0,525</t>
  </si>
  <si>
    <t>SO 7 - Železniční přejezd P1939 km 0,682 – Trmice</t>
  </si>
  <si>
    <t>99</t>
  </si>
  <si>
    <t>SO 7.1 - ZRN</t>
  </si>
  <si>
    <t xml:space="preserve">    4 - Demontáž stávající přejezdové konstrukce UNIS </t>
  </si>
  <si>
    <t xml:space="preserve">    5 - Výměna stávajících kolejnic </t>
  </si>
  <si>
    <t xml:space="preserve">    9 - Zřízení zpevněného příkopu </t>
  </si>
  <si>
    <t xml:space="preserve">    10 - Směrová a výšková úprava GPK </t>
  </si>
  <si>
    <t xml:space="preserve">    12 - Zřízení nové přejezdové konstrukce </t>
  </si>
  <si>
    <t>1771949470</t>
  </si>
  <si>
    <t>"Vlevo od SK"7,5</t>
  </si>
  <si>
    <t>"Vpravo od SK"8</t>
  </si>
  <si>
    <t>714137988</t>
  </si>
  <si>
    <t>"Vlevo od SK"20</t>
  </si>
  <si>
    <t>-44809142</t>
  </si>
  <si>
    <t>"Vlevo od SK"22</t>
  </si>
  <si>
    <t>"Vpravo od SK"68</t>
  </si>
  <si>
    <t>-2115609501</t>
  </si>
  <si>
    <t>OVZEM2</t>
  </si>
  <si>
    <t>-1744690468</t>
  </si>
  <si>
    <t>"Vyzískaná zemina"OVZEM2*1,9</t>
  </si>
  <si>
    <t>1649788006</t>
  </si>
  <si>
    <t>1535223879</t>
  </si>
  <si>
    <t>NKOL/5+2</t>
  </si>
  <si>
    <t xml:space="preserve">Demontáž stávající přejezdové konstrukce UNIS </t>
  </si>
  <si>
    <t>2012237227</t>
  </si>
  <si>
    <t>"Vnitřní panely konstrukce UNIS"10,8</t>
  </si>
  <si>
    <t>854671933</t>
  </si>
  <si>
    <t>VKCE*0,525</t>
  </si>
  <si>
    <t xml:space="preserve">Výměna stávajících kolejnic </t>
  </si>
  <si>
    <t>5907015420</t>
  </si>
  <si>
    <t>Ojedinělá výměna kolejnic současně s výměnou kompletů a pryžové podložky tv. S49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</si>
  <si>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-519670552</t>
  </si>
  <si>
    <t>"Kolejnice dodává objednatel"NKOL</t>
  </si>
  <si>
    <t>5957110030</t>
  </si>
  <si>
    <t>Kolejnice tv. 49 E 1, třídy R260</t>
  </si>
  <si>
    <t>2125861747</t>
  </si>
  <si>
    <t>644522070</t>
  </si>
  <si>
    <t>2*2</t>
  </si>
  <si>
    <t>9902301200</t>
  </si>
  <si>
    <t>Doprava jednosměrná (např. nakupovaného materiálu) mechanizací o nosnosti přes 3,5 t sypanin (kameniva, písku, suti, dlažebních kostek, atd.) do 350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</si>
  <si>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-1214948366</t>
  </si>
  <si>
    <t>VKOL*0,049</t>
  </si>
  <si>
    <t>9902309100</t>
  </si>
  <si>
    <t>Doprava jednosměrná (např. nakupovaného materiálu) mechanizací o nosnosti přes 3,5 t sypanin (kameniva, písku, suti, dlažebních kostek, atd.) příplatek za každý další 1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</si>
  <si>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1300482256</t>
  </si>
  <si>
    <t>VKOL*0,049*133</t>
  </si>
  <si>
    <t>1127150349</t>
  </si>
  <si>
    <t>5958128010</t>
  </si>
  <si>
    <t>Komplety ŽS 4 (šroub RS 1, matice M 24, podložka Fe6, svěrka ŽS4)</t>
  </si>
  <si>
    <t>202287965</t>
  </si>
  <si>
    <t>136</t>
  </si>
  <si>
    <t>-(NKCE/0,6+3)*4</t>
  </si>
  <si>
    <t>436266402</t>
  </si>
  <si>
    <t>68</t>
  </si>
  <si>
    <t>-1671650164</t>
  </si>
  <si>
    <t>1354544627</t>
  </si>
  <si>
    <t>894576780</t>
  </si>
  <si>
    <t>-481127664</t>
  </si>
  <si>
    <t>-1019215015</t>
  </si>
  <si>
    <t>-1163085368</t>
  </si>
  <si>
    <t>1226431352</t>
  </si>
  <si>
    <t>1545946900</t>
  </si>
  <si>
    <t>488889842</t>
  </si>
  <si>
    <t>847263535</t>
  </si>
  <si>
    <t>"Rýha pro posun štěrbinové vpusti"2,5*0,5*0,7</t>
  </si>
  <si>
    <t>1789034693</t>
  </si>
  <si>
    <t>-598051965</t>
  </si>
  <si>
    <t>-2019445630</t>
  </si>
  <si>
    <t>1884018174</t>
  </si>
  <si>
    <t>"Vyzískaná zemina"OVZEM*1,8</t>
  </si>
  <si>
    <t>1065333384</t>
  </si>
  <si>
    <t>-560391287</t>
  </si>
  <si>
    <t>1648816910</t>
  </si>
  <si>
    <t xml:space="preserve">Zřízení zpevněného příkopu </t>
  </si>
  <si>
    <t>5914035010</t>
  </si>
  <si>
    <t>Zřízení otevřených odvodňovacích zařízení příkopové tvárnice.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</si>
  <si>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74531932</t>
  </si>
  <si>
    <t>NPRI</t>
  </si>
  <si>
    <t>5964119010</t>
  </si>
  <si>
    <t>Příkopová tvárnice TZZ 4a</t>
  </si>
  <si>
    <t>-1684699664</t>
  </si>
  <si>
    <t>1714133552</t>
  </si>
  <si>
    <t>731459445</t>
  </si>
  <si>
    <t>"Nové TZZ4"HNPRI</t>
  </si>
  <si>
    <t>-1938768400</t>
  </si>
  <si>
    <t>"Nový beton"HNBETPRI</t>
  </si>
  <si>
    <t>-1160342975</t>
  </si>
  <si>
    <t>1266259541</t>
  </si>
  <si>
    <t>1665065497</t>
  </si>
  <si>
    <t>-122553931</t>
  </si>
  <si>
    <t>606944112</t>
  </si>
  <si>
    <t>5910020130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</si>
  <si>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</si>
  <si>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-454607457</t>
  </si>
  <si>
    <t>5910035030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</si>
  <si>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</si>
  <si>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-1252263490</t>
  </si>
  <si>
    <t>527756063</t>
  </si>
  <si>
    <t>100</t>
  </si>
  <si>
    <t>635656589</t>
  </si>
  <si>
    <t>784360667</t>
  </si>
  <si>
    <t>"Včetně závěrných zídek"NKCE</t>
  </si>
  <si>
    <t>-890930591</t>
  </si>
  <si>
    <t>51</t>
  </si>
  <si>
    <t>-1126659965</t>
  </si>
  <si>
    <t>117606312</t>
  </si>
  <si>
    <t>53</t>
  </si>
  <si>
    <t>-1862653649</t>
  </si>
  <si>
    <t>54</t>
  </si>
  <si>
    <t>-325150567</t>
  </si>
  <si>
    <t>"Vlevo od SK"15</t>
  </si>
  <si>
    <t>"Vpravo od SK"60</t>
  </si>
  <si>
    <t>55</t>
  </si>
  <si>
    <t>1215534072</t>
  </si>
  <si>
    <t>1262892007</t>
  </si>
  <si>
    <t>57</t>
  </si>
  <si>
    <t>1865298641</t>
  </si>
  <si>
    <t>58</t>
  </si>
  <si>
    <t>-2047026786</t>
  </si>
  <si>
    <t>59</t>
  </si>
  <si>
    <t>-267977097</t>
  </si>
  <si>
    <t>"U závěrných zídek"2*10,8</t>
  </si>
  <si>
    <t>"U Odvodňovacího zařízení"2*13</t>
  </si>
  <si>
    <t>60</t>
  </si>
  <si>
    <t>1523221976</t>
  </si>
  <si>
    <t>61</t>
  </si>
  <si>
    <t>-621239334</t>
  </si>
  <si>
    <t>SO 7.2 - VRN</t>
  </si>
  <si>
    <t>1237054343</t>
  </si>
  <si>
    <t>1512702037</t>
  </si>
  <si>
    <t>41,625</t>
  </si>
  <si>
    <t>7 - TO Rumburk</t>
  </si>
  <si>
    <t>SO 8 - Železniční přejezd P3560 km 18,245 – Velký Šenov</t>
  </si>
  <si>
    <t>SO 8.1 - ZRN</t>
  </si>
  <si>
    <t xml:space="preserve">    3 - Demontáž žlábkových kolejnic </t>
  </si>
  <si>
    <t xml:space="preserve">    4 - Řez kolejnice </t>
  </si>
  <si>
    <t xml:space="preserve">    5 - Výměna pražců současně s výměnou kolejnic</t>
  </si>
  <si>
    <t xml:space="preserve">    6 - Montáž pražcových kotev </t>
  </si>
  <si>
    <t xml:space="preserve">    8 - Výměna ŠL </t>
  </si>
  <si>
    <t xml:space="preserve">    9 - Vyčistit stávající štěrbinovou vpusť </t>
  </si>
  <si>
    <t xml:space="preserve">    10 - Směrová a výšková úprava GPK (v rámci akce OŘ Ústí nad Labem)</t>
  </si>
  <si>
    <t xml:space="preserve">    12 - Montáž žlábkových kolejnic </t>
  </si>
  <si>
    <t>-1823399805</t>
  </si>
  <si>
    <t>"Vlevo"10</t>
  </si>
  <si>
    <t>"Vpravo"14</t>
  </si>
  <si>
    <t>"V koleji"12</t>
  </si>
  <si>
    <t>9902100500</t>
  </si>
  <si>
    <t>Doprava obousměrná (např. dodávek z vlastních zásob zhotovitele nebo objednatele nebo výzisku) mechanizací o nosnosti přes 3,5 t sypanin (kameniva, písku, suti, dlažebních kostek, atd.) do 60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</si>
  <si>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1335137028</t>
  </si>
  <si>
    <t>-1691148997</t>
  </si>
  <si>
    <t xml:space="preserve">Demontáž žlábkových kolejnic </t>
  </si>
  <si>
    <t>5913215020</t>
  </si>
  <si>
    <t>Demontáž kolejnicových dílů přejezdu ochranná kolejnice. Poznámka: 1. V cenách jsou započteny náklady na demontáž a naložení na dopravní prostředek.</t>
  </si>
  <si>
    <t>"Žlábkové kolejnice"2*10</t>
  </si>
  <si>
    <t>5907050020</t>
  </si>
  <si>
    <t>Dělení kolejnic řezáním nebo rozbroušením soustavy S49 nebo T. Poznámka: 1. V cenách jsou započteny náklady na manipulaci, podložení, označení a provedení řezu kolejnice.</t>
  </si>
  <si>
    <t>8311394</t>
  </si>
  <si>
    <t>VKOL/5+2</t>
  </si>
  <si>
    <t>Výměna pražců současně s výměnou kolejnic</t>
  </si>
  <si>
    <t>-1752758764</t>
  </si>
  <si>
    <t>"Nové VPS13"19</t>
  </si>
  <si>
    <t>"Užité SB8"17</t>
  </si>
  <si>
    <t>5956140045_001R</t>
  </si>
  <si>
    <t>Betonový přejezdový pražec VPS vystrojený svařovanou dvojitou podkladnicí upevnění tuhé ŽS4.</t>
  </si>
  <si>
    <t>150491900</t>
  </si>
  <si>
    <t>"Pražce VPS13 dodané zhotovitelem"16</t>
  </si>
  <si>
    <t>5907015415</t>
  </si>
  <si>
    <t>Ojedinělá výměna kolejnic současně s výměnou kompletů a pryžové podložky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</si>
  <si>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-982341882</t>
  </si>
  <si>
    <t>2*20</t>
  </si>
  <si>
    <t>-1078848848</t>
  </si>
  <si>
    <t>13841749</t>
  </si>
  <si>
    <t>"Vyzískané dř. pražce"36*0,2</t>
  </si>
  <si>
    <t>719852735</t>
  </si>
  <si>
    <t>"Užité SB8"17*0,3</t>
  </si>
  <si>
    <t>1816748777</t>
  </si>
  <si>
    <t>"Pražce VPS13"0,33*16</t>
  </si>
  <si>
    <t>9902409100</t>
  </si>
  <si>
    <t>Doprava jednosměrná (např. nakupovaného materiálu) mechanizací o nosnosti přes 3,5 t objemnějšího kusového materiálu (prefabrikátů, stožárů, výhybek, rozvaděčů, vybouraných hmot atd.) příplatek za každý další 1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</si>
  <si>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-423851043</t>
  </si>
  <si>
    <t>"Pražce VPS13"0,33*16*50</t>
  </si>
  <si>
    <t xml:space="preserve">Montáž pražcových kotev </t>
  </si>
  <si>
    <t>5910136010</t>
  </si>
  <si>
    <t>Montáž pražcové kotvy v koleji. Poznámka: 1. V cenách jsou započteny náklady na odstranění kameniva, montáž, ošetření součásti mazivem a úpravu kameniva. 2. V cenách nejsou obsaženy náklady na dodávku materiálu.</t>
  </si>
  <si>
    <t>-126573408</t>
  </si>
  <si>
    <t>"Pražcové kotvy dodá objednatel"17</t>
  </si>
  <si>
    <t>419415405</t>
  </si>
  <si>
    <t>17*2+19*4</t>
  </si>
  <si>
    <t>447303402</t>
  </si>
  <si>
    <t>"VPS13"19*4</t>
  </si>
  <si>
    <t>5958131040</t>
  </si>
  <si>
    <t>Součásti upevňovací s antikorozní úpravou šroub svěrkový RS 1 (M22x80)</t>
  </si>
  <si>
    <t>1060867637</t>
  </si>
  <si>
    <t>19*2</t>
  </si>
  <si>
    <t>5958131025</t>
  </si>
  <si>
    <t>Součásti upevňovací s antikorozní úpravou svěrka ŽS 4 úprava pro žlábek z kolejnic</t>
  </si>
  <si>
    <t>534067631</t>
  </si>
  <si>
    <t>5958131070</t>
  </si>
  <si>
    <t>Součásti upevňovací s antikorozní úpravou kroužek pružný dvojitý Fe 6</t>
  </si>
  <si>
    <t>1726515589</t>
  </si>
  <si>
    <t>-1332537387</t>
  </si>
  <si>
    <t>"SB8"17*4</t>
  </si>
  <si>
    <t>-1673266388</t>
  </si>
  <si>
    <t>(NKCE+15)*1,665</t>
  </si>
  <si>
    <t>ONSL*1,492</t>
  </si>
  <si>
    <t>1239181756</t>
  </si>
  <si>
    <t>-1660859293</t>
  </si>
  <si>
    <t>561625425</t>
  </si>
  <si>
    <t>-201487404</t>
  </si>
  <si>
    <t xml:space="preserve">Vyčistit stávající štěrbinovou vpusť </t>
  </si>
  <si>
    <t>5914015120</t>
  </si>
  <si>
    <t>Čištění odvodňovacích zařízení ručně žlab štěrbinový. Poznámka: 1. V cenách jsou započteny náklady na vyčištění od nánosu a nečistot a rozprostření výzisku na terén nebo naložení na dopravní prostředek. 2. V cenách nejsou obsaženy náklady na dopravu a skládkovné.</t>
  </si>
  <si>
    <t>1741334273</t>
  </si>
  <si>
    <t>Směrová a výšková úprava GPK (v rámci akce OŘ Ústí nad Labem)</t>
  </si>
  <si>
    <t>1499953652</t>
  </si>
  <si>
    <t>995702223</t>
  </si>
  <si>
    <t>-1839969633</t>
  </si>
  <si>
    <t xml:space="preserve">Montáž žlábkových kolejnic </t>
  </si>
  <si>
    <t>5913220020</t>
  </si>
  <si>
    <t>Montáž kolejnicových dílů přejezdu ochranná kolejnice. Poznámka: 1. V cenách jsou započteny náklady na montáž a manipulaci. 2. V cenách nejsou obsaženy náklady na dodávku materiálu.</t>
  </si>
  <si>
    <t>-654926396</t>
  </si>
  <si>
    <t>-459664686</t>
  </si>
  <si>
    <t>3*10</t>
  </si>
  <si>
    <t>9903100100</t>
  </si>
  <si>
    <t>Přeprava mechanizace na místo prováděných prací o hmotnosti do 12 t přes 50 do 100 km Poznámka: 1. Ceny jsou určeny pro dopravu mechanizmů na místo prováděných prací po silnici i po kolejích.2. V ceně jsou započteny i náklady na zpáteční cestu dopravního prostředku. Měrnou jednotkou je kus přepravovaného stroje.</t>
  </si>
  <si>
    <t>648732474</t>
  </si>
  <si>
    <t>"Malý vibrační válec"1</t>
  </si>
  <si>
    <t>SO 8.2 - VRN</t>
  </si>
  <si>
    <t>∑ - Materiál dodávaný objednatelem (TO Rumburk) - NEOCEŇOVAT</t>
  </si>
  <si>
    <t>5956213030</t>
  </si>
  <si>
    <t xml:space="preserve">Pražec betonový příčný nevystrojený  užitý tv. SB 8 P</t>
  </si>
  <si>
    <t>-1442233897</t>
  </si>
  <si>
    <t>"P3560"17</t>
  </si>
  <si>
    <t>5957201010</t>
  </si>
  <si>
    <t>Kolejnice užité tv. S49</t>
  </si>
  <si>
    <t>539832351</t>
  </si>
  <si>
    <t>SEZNAM FIGUR</t>
  </si>
  <si>
    <t>Výměra</t>
  </si>
  <si>
    <t xml:space="preserve"> 1/ SO 1/ SO 1.1</t>
  </si>
  <si>
    <t>Použití figury:</t>
  </si>
  <si>
    <t>Doprava jednosměrná (např. nakupovaného materiálu) mechanizací o nosnosti přes 3,5 t sypanin (kameniva, písku, suti, dlažebních kostek, atd.) do 30 km</t>
  </si>
  <si>
    <t>HVODV</t>
  </si>
  <si>
    <t>Vyzískané odvodňovací zařízení - hmotnost</t>
  </si>
  <si>
    <t>NLIS</t>
  </si>
  <si>
    <t>Nové LISy - délka</t>
  </si>
  <si>
    <t>Doprava jednosměrná (např. nakupovaného materiálu) mechanizací o nosnosti přes 3,5 t objemnějšího kusového materiálu (prefabrikátů, stožárů, výhybek, rozvaděčů, vybouraných hmot atd.) do 20 km</t>
  </si>
  <si>
    <t>Nové odvodnění - délka</t>
  </si>
  <si>
    <t>Doplnění KL kamenivem souvisle strojně v koleji</t>
  </si>
  <si>
    <t>Vyzískaný ŠL - objem</t>
  </si>
  <si>
    <t>Výměna KL malou těžící mechanizací včetně lavičky pod ložnou plochou pražce lože otevřené</t>
  </si>
  <si>
    <t>Doprava obousměrná (např. dodávek z vlastních zásob zhotovitele nebo objednatele nebo výzisku) mechanizací o nosnosti přes 3,5 t sypanin (kameniva, písku, suti, dlažebních kostek, atd.) do 10 km</t>
  </si>
  <si>
    <t>Poplatek za uložení suti nebo hmot na oficiální skládku</t>
  </si>
  <si>
    <t>Vyzískaná zemina - objem</t>
  </si>
  <si>
    <t>Odstranění AB komunikace odtěžením nebo frézováním hloubky do 20 cm</t>
  </si>
  <si>
    <t>Zřízení konstrukce vozovky asfaltobetonové s podkladní, ložní a obrusnou vrstvou tloušťky do 20 cm</t>
  </si>
  <si>
    <t>Vložení výztužné vložky textilní nebo geosyntetické</t>
  </si>
  <si>
    <t>Doprava jednosměrná (např. nakupovaného materiálu) mechanizací o nosnosti přes 3,5 t sypanin (kameniva, písku, suti, dlažebních kostek, atd.) do 40 km</t>
  </si>
  <si>
    <t>Odstranění AB komunikace odtěžením nebo frézováním hloubky do 10 cm</t>
  </si>
  <si>
    <t>Zřízení konstrukce vozovky asfaltobetonové s obrusnou vrstvou tloušťky do 5 cm</t>
  </si>
  <si>
    <t>Demontáž celopryžové přejezdové konstrukce silně zatížené v koleji část vnější a vnitřní včetně závěrných zídek</t>
  </si>
  <si>
    <t>Montáž betonové přejezdové konstrukce část vnější a vnitřní včetně závěrných zídek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</si>
  <si>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</t>
  </si>
  <si>
    <t>Doprava jednosměrná (např. nakupovaného materiálu) mechanizací o nosnosti přes 3,5 t objemnějšího kusového materiálu (prefabrikátů, stožárů, výhybek, rozvaděčů, vybouraných hmot atd.) do 300 km</t>
  </si>
  <si>
    <t>Ojedinělá výměna kolejnic současně s výměnou kompletů, vodicích vložek a pryžové podložky tv. UIC60 rozdělení "u"</t>
  </si>
  <si>
    <t>Dělení kolejnic kyslíkem soustavy UIC60 nebo R65</t>
  </si>
  <si>
    <t>Doprava obousměrná (např. dodávek z vlastních zásob zhotovitele nebo objednatele nebo výzisku) mechanizací o nosnosti přes 3,5 t sypanin (kameniva, písku, suti, dlažebních kostek, atd.) do 20 km</t>
  </si>
  <si>
    <t>Doprava jednosměrná (např. nakupovaného materiálu) mechanizací o nosnosti přes 3,5 t objemnějšího kusového materiálu (prefabrikátů, stožárů, výhybek, rozvaděčů, vybouraných hmot atd.) do 80 km</t>
  </si>
  <si>
    <t>Vyzískané LISy - délka</t>
  </si>
  <si>
    <t>Výměna LISŮ tv. UIC60 rozdělení "u"</t>
  </si>
  <si>
    <t xml:space="preserve"> 2/ SO 2/ SO 2.1</t>
  </si>
  <si>
    <t>ONSLGPK*1,282</t>
  </si>
  <si>
    <t>HVBET</t>
  </si>
  <si>
    <t>Vyzískaný beton - hmotnost</t>
  </si>
  <si>
    <t>12*0,2*0,1*2,2</t>
  </si>
  <si>
    <t>"1. TK"9,6</t>
  </si>
  <si>
    <t>"2. TK"9,6</t>
  </si>
  <si>
    <t>Doprava jednosměrná (např. nakupovaného materiálu) mechanizací o nosnosti přes 3,5 t sypanin (kameniva, písku, suti, dlažebních kostek, atd.) do 20 km</t>
  </si>
  <si>
    <t>Nový beton pro obrubníky - objem</t>
  </si>
  <si>
    <t>Doplnění KL kamenivem ojediněle ručně v koleji</t>
  </si>
  <si>
    <t>Demontáž betonové přejezdové konstrukce část vnější a vnitřní včetně závěrných zídek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</si>
  <si>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 km</t>
  </si>
  <si>
    <t>Doprava jednosměrná (např. nakupovaného materiálu) mechanizací o nosnosti přes 3,5 t objemnějšího kusového materiálu (prefabrikátů, stožárů, výhybek, rozvaděčů, vybouraných hmot atd.) do 60 km</t>
  </si>
  <si>
    <t xml:space="preserve"> 2/ SO 3/ SO 3.1</t>
  </si>
  <si>
    <t>HNBET</t>
  </si>
  <si>
    <t>Nový beton - hmotnost</t>
  </si>
  <si>
    <t>ONBET*2,2</t>
  </si>
  <si>
    <t>Doprava jednosměrná (např. nakupovaného materiálu) mechanizací o nosnosti přes 3,5 t sypanin (kameniva, písku, suti, dlažebních kostek, atd.) do 10 km</t>
  </si>
  <si>
    <t>HNKCE</t>
  </si>
  <si>
    <t>Nová konstrukce přejezdu - hmotnost</t>
  </si>
  <si>
    <t>NKCE/1,2*1,93</t>
  </si>
  <si>
    <t>HVAB</t>
  </si>
  <si>
    <t>Vyzískaný AB - hmotnost</t>
  </si>
  <si>
    <t>VAB*0,15*2,2</t>
  </si>
  <si>
    <t>HVSL</t>
  </si>
  <si>
    <t>Vyzískané ŠL - hmotnost</t>
  </si>
  <si>
    <t>OVSL*1,9</t>
  </si>
  <si>
    <t>Zřízení konstrukce vozovky asfaltobetonové s podkladní, ložní a obrusnou vrstvou tloušťky do 15 cm</t>
  </si>
  <si>
    <t>Výměna upevnění podkladnicového komplety a pryžová podložka</t>
  </si>
  <si>
    <t>Hloubení rýh nebo jam ručně na železničním spodku v hornině třídy těžitelnosti I skupiny 2</t>
  </si>
  <si>
    <t>NKCE*2*0,15*0,05</t>
  </si>
  <si>
    <t>Výzískané ŠL - objem</t>
  </si>
  <si>
    <t>Demontáž betonové přejezdové konstrukce část vnitřní</t>
  </si>
  <si>
    <t xml:space="preserve"> 3/ SO 4/ SO 4.1</t>
  </si>
  <si>
    <t>HNAB</t>
  </si>
  <si>
    <t>Nový AB - hmotnost</t>
  </si>
  <si>
    <t>OVBET*2,2</t>
  </si>
  <si>
    <t>OVSL*1,8</t>
  </si>
  <si>
    <t>Výměna upevnění bezpokladnicového komplety, pryžová podložka a úhlové vodicí vložky nebo boční izolátory</t>
  </si>
  <si>
    <t>Doprava jednosměrná (např. nakupovaného materiálu) mechanizací o nosnosti přes 3,5 t objemnějšího kusového materiálu (prefabrikátů, stožárů, výhybek, rozvaděčů, vybouraných hmot atd.) do 350 km</t>
  </si>
  <si>
    <t>OVBET</t>
  </si>
  <si>
    <t>Vyzískaný beton - objem</t>
  </si>
  <si>
    <t>ONBET-4*0,2*0,1</t>
  </si>
  <si>
    <t xml:space="preserve"> 4/ SO 5/ SO 5.1</t>
  </si>
  <si>
    <t>"1. TK"8,4</t>
  </si>
  <si>
    <t>"2. TK"8,4</t>
  </si>
  <si>
    <t>Výměna pražce malou těžící mechanizací v KL otevřeném i zapuštěném pražec betonový příčný vystrojený</t>
  </si>
  <si>
    <t>Výměna upevnění bezpokladnicového komplety</t>
  </si>
  <si>
    <t>Vyzískaná konstrukce - délka</t>
  </si>
  <si>
    <t>"1. TK"9</t>
  </si>
  <si>
    <t>"2. TK"9</t>
  </si>
  <si>
    <t>Ojedinělá výměna kolejnic stávající upevnění tv. UIC60 rozdělení "u"</t>
  </si>
  <si>
    <t xml:space="preserve"> 5/ SO 6/ SO 6.1</t>
  </si>
  <si>
    <t>HNBETPRA</t>
  </si>
  <si>
    <t>Nový beton pro prahovou vpusť - hmotnost</t>
  </si>
  <si>
    <t>ONBETPRA*2,2</t>
  </si>
  <si>
    <t>HNODV</t>
  </si>
  <si>
    <t>Nové odvodňovací zařízení - hmotnost</t>
  </si>
  <si>
    <t>Doprava jednosměrná (např. nakupovaného materiálu) mechanizací o nosnosti přes 3,5 t objemnějšího kusového materiálu (prefabrikátů, stožárů, výhybek, rozvaděčů, vybouraných hmot atd.) do 30 km</t>
  </si>
  <si>
    <t>VODV*0,66</t>
  </si>
  <si>
    <t>VODV*0,1342</t>
  </si>
  <si>
    <t>Vyzískané odvodňovací zařízení - délka</t>
  </si>
  <si>
    <t xml:space="preserve"> 6/ SO 7/ SO 7.1</t>
  </si>
  <si>
    <t>NAB*TLNAB*2,2</t>
  </si>
  <si>
    <t>HNBETPRI</t>
  </si>
  <si>
    <t>Nový beton pro příkop - hmotnost</t>
  </si>
  <si>
    <t>ONBETPRI*2,2</t>
  </si>
  <si>
    <t>NKCE*2,14</t>
  </si>
  <si>
    <t>HNPRI</t>
  </si>
  <si>
    <t>Nový příkop - hmotnost</t>
  </si>
  <si>
    <t>"TZZ4"NPRI*0,1534</t>
  </si>
  <si>
    <t>VAB*TLVAB*2,2</t>
  </si>
  <si>
    <t>Ojedinělá výměna kolejnic současně s výměnou kompletů a pryžové podložky tv. S49 rozdělení "u"</t>
  </si>
  <si>
    <t>Nový příkop - délka</t>
  </si>
  <si>
    <t>NKCE*2*0,0285</t>
  </si>
  <si>
    <t>NPRI*0,15*0,5</t>
  </si>
  <si>
    <t>3*33</t>
  </si>
  <si>
    <t>TLNAB</t>
  </si>
  <si>
    <t>Nový AB - tloušťka vrstvy</t>
  </si>
  <si>
    <t>0,15</t>
  </si>
  <si>
    <t>TLVAB</t>
  </si>
  <si>
    <t>Vyzískaný AB - tloušťka vrstvy</t>
  </si>
  <si>
    <t>Doprava jednosměrná (např. nakupovaného materiálu) mechanizací o nosnosti přes 3,5 t sypanin (kameniva, písku, suti, dlažebních kostek, atd.) do 350 km</t>
  </si>
  <si>
    <t>Doprava jednosměrná (např. nakupovaného materiálu) mechanizací o nosnosti přes 3,5 t sypanin (kameniva, písku, suti, dlažebních kostek, atd.) příplatek za každý další 1 km</t>
  </si>
  <si>
    <t xml:space="preserve"> 7/ SO 8/ SO 8.1</t>
  </si>
  <si>
    <t>ONSLGPK*1,472</t>
  </si>
  <si>
    <t>"Vozy Sa"3*33</t>
  </si>
  <si>
    <t>Doprava obousměrná (např. dodávek z vlastních zásob zhotovitele nebo objednatele nebo výzisku) mechanizací o nosnosti přes 3,5 t sypanin (kameniva, písku, suti, dlažebních kostek, atd.) do 60 km</t>
  </si>
  <si>
    <t>UPRA</t>
  </si>
  <si>
    <t>Užité pražce - množství</t>
  </si>
  <si>
    <t>ks</t>
  </si>
  <si>
    <t>Ojedinělá výměna kolejnic současně s výměnou kompletů a pryžové podložky tv. S49 rozdělení "d"</t>
  </si>
  <si>
    <t>Dělení kolejnic řezáním nebo rozbroušením soustavy S49 nebo T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</si>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</sst>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8"/>
      <color theme="10"/>
      <name val="Wingdings 2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8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horizontal="right" vertical="center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31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2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0" borderId="0" xfId="0" applyFont="1" applyAlignment="1" applyProtection="1">
      <alignment horizontal="left"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38" fillId="2" borderId="20" xfId="0" applyFont="1" applyFill="1" applyBorder="1" applyAlignment="1" applyProtection="1">
      <alignment horizontal="left" vertical="center"/>
      <protection locked="0"/>
    </xf>
    <xf numFmtId="0" fontId="38" fillId="0" borderId="21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7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/>
    </xf>
    <xf numFmtId="167" fontId="40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styles" Target="styles.xml" /><Relationship Id="rId25" Type="http://schemas.openxmlformats.org/officeDocument/2006/relationships/theme" Target="theme/theme1.xml" /><Relationship Id="rId26" Type="http://schemas.openxmlformats.org/officeDocument/2006/relationships/calcChain" Target="calcChain.xml" /><Relationship Id="rId2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2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&#65279;<?xml version="1.0" encoding="utf-8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36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37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38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39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40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41</v>
      </c>
      <c r="E29" s="48"/>
      <c r="F29" s="33" t="s">
        <v>42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43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44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45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46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47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48</v>
      </c>
      <c r="U35" s="55"/>
      <c r="V35" s="55"/>
      <c r="W35" s="55"/>
      <c r="X35" s="57" t="s">
        <v>49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50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650190175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Oprava přejezdů v obvodu Správy tratí Ústí nad Labem pro r. 2022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 xml:space="preserve"> 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31. 8. 2021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Správa železnic, státní organizace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 xml:space="preserve"> </v>
      </c>
      <c r="AN49" s="65"/>
      <c r="AO49" s="65"/>
      <c r="AP49" s="65"/>
      <c r="AQ49" s="41"/>
      <c r="AR49" s="45"/>
      <c r="AS49" s="75" t="s">
        <v>51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33</v>
      </c>
      <c r="AJ50" s="41"/>
      <c r="AK50" s="41"/>
      <c r="AL50" s="41"/>
      <c r="AM50" s="74" t="str">
        <f>IF(E20="","",E20)</f>
        <v>Jan Seemann, DiS.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52</v>
      </c>
      <c r="D52" s="88"/>
      <c r="E52" s="88"/>
      <c r="F52" s="88"/>
      <c r="G52" s="88"/>
      <c r="H52" s="89"/>
      <c r="I52" s="90" t="s">
        <v>53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54</v>
      </c>
      <c r="AH52" s="88"/>
      <c r="AI52" s="88"/>
      <c r="AJ52" s="88"/>
      <c r="AK52" s="88"/>
      <c r="AL52" s="88"/>
      <c r="AM52" s="88"/>
      <c r="AN52" s="90" t="s">
        <v>55</v>
      </c>
      <c r="AO52" s="88"/>
      <c r="AP52" s="88"/>
      <c r="AQ52" s="92" t="s">
        <v>56</v>
      </c>
      <c r="AR52" s="45"/>
      <c r="AS52" s="93" t="s">
        <v>57</v>
      </c>
      <c r="AT52" s="94" t="s">
        <v>58</v>
      </c>
      <c r="AU52" s="94" t="s">
        <v>59</v>
      </c>
      <c r="AV52" s="94" t="s">
        <v>60</v>
      </c>
      <c r="AW52" s="94" t="s">
        <v>61</v>
      </c>
      <c r="AX52" s="94" t="s">
        <v>62</v>
      </c>
      <c r="AY52" s="94" t="s">
        <v>63</v>
      </c>
      <c r="AZ52" s="94" t="s">
        <v>64</v>
      </c>
      <c r="BA52" s="94" t="s">
        <v>65</v>
      </c>
      <c r="BB52" s="94" t="s">
        <v>66</v>
      </c>
      <c r="BC52" s="94" t="s">
        <v>67</v>
      </c>
      <c r="BD52" s="95" t="s">
        <v>68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69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ROUND(AG55+AG60+AG68+AG72+AG77+AG81+AG85,2)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ROUND(AS55+AS60+AS68+AS72+AS77+AS81+AS85,2)</f>
        <v>0</v>
      </c>
      <c r="AT54" s="107">
        <f>ROUND(SUM(AV54:AW54),2)</f>
        <v>0</v>
      </c>
      <c r="AU54" s="108">
        <f>ROUND(AU55+AU60+AU68+AU72+AU77+AU81+AU85,5)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ROUND(AZ55+AZ60+AZ68+AZ72+AZ77+AZ81+AZ85,2)</f>
        <v>0</v>
      </c>
      <c r="BA54" s="107">
        <f>ROUND(BA55+BA60+BA68+BA72+BA77+BA81+BA85,2)</f>
        <v>0</v>
      </c>
      <c r="BB54" s="107">
        <f>ROUND(BB55+BB60+BB68+BB72+BB77+BB81+BB85,2)</f>
        <v>0</v>
      </c>
      <c r="BC54" s="107">
        <f>ROUND(BC55+BC60+BC68+BC72+BC77+BC81+BC85,2)</f>
        <v>0</v>
      </c>
      <c r="BD54" s="109">
        <f>ROUND(BD55+BD60+BD68+BD72+BD77+BD81+BD85,2)</f>
        <v>0</v>
      </c>
      <c r="BE54" s="6"/>
      <c r="BS54" s="110" t="s">
        <v>70</v>
      </c>
      <c r="BT54" s="110" t="s">
        <v>71</v>
      </c>
      <c r="BU54" s="111" t="s">
        <v>72</v>
      </c>
      <c r="BV54" s="110" t="s">
        <v>73</v>
      </c>
      <c r="BW54" s="110" t="s">
        <v>5</v>
      </c>
      <c r="BX54" s="110" t="s">
        <v>74</v>
      </c>
      <c r="CL54" s="110" t="s">
        <v>19</v>
      </c>
    </row>
    <row r="55" s="7" customFormat="1" ht="16.5" customHeight="1">
      <c r="A55" s="7"/>
      <c r="B55" s="112"/>
      <c r="C55" s="113"/>
      <c r="D55" s="114" t="s">
        <v>75</v>
      </c>
      <c r="E55" s="114"/>
      <c r="F55" s="114"/>
      <c r="G55" s="114"/>
      <c r="H55" s="114"/>
      <c r="I55" s="115"/>
      <c r="J55" s="114" t="s">
        <v>76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ROUND(AG56+AG59,2)</f>
        <v>0</v>
      </c>
      <c r="AH55" s="115"/>
      <c r="AI55" s="115"/>
      <c r="AJ55" s="115"/>
      <c r="AK55" s="115"/>
      <c r="AL55" s="115"/>
      <c r="AM55" s="115"/>
      <c r="AN55" s="117">
        <f>SUM(AG55,AT55)</f>
        <v>0</v>
      </c>
      <c r="AO55" s="115"/>
      <c r="AP55" s="115"/>
      <c r="AQ55" s="118" t="s">
        <v>77</v>
      </c>
      <c r="AR55" s="119"/>
      <c r="AS55" s="120">
        <f>ROUND(AS56+AS59,2)</f>
        <v>0</v>
      </c>
      <c r="AT55" s="121">
        <f>ROUND(SUM(AV55:AW55),2)</f>
        <v>0</v>
      </c>
      <c r="AU55" s="122">
        <f>ROUND(AU56+AU59,5)</f>
        <v>0</v>
      </c>
      <c r="AV55" s="121">
        <f>ROUND(AZ55*L29,2)</f>
        <v>0</v>
      </c>
      <c r="AW55" s="121">
        <f>ROUND(BA55*L30,2)</f>
        <v>0</v>
      </c>
      <c r="AX55" s="121">
        <f>ROUND(BB55*L29,2)</f>
        <v>0</v>
      </c>
      <c r="AY55" s="121">
        <f>ROUND(BC55*L30,2)</f>
        <v>0</v>
      </c>
      <c r="AZ55" s="121">
        <f>ROUND(AZ56+AZ59,2)</f>
        <v>0</v>
      </c>
      <c r="BA55" s="121">
        <f>ROUND(BA56+BA59,2)</f>
        <v>0</v>
      </c>
      <c r="BB55" s="121">
        <f>ROUND(BB56+BB59,2)</f>
        <v>0</v>
      </c>
      <c r="BC55" s="121">
        <f>ROUND(BC56+BC59,2)</f>
        <v>0</v>
      </c>
      <c r="BD55" s="123">
        <f>ROUND(BD56+BD59,2)</f>
        <v>0</v>
      </c>
      <c r="BE55" s="7"/>
      <c r="BS55" s="124" t="s">
        <v>70</v>
      </c>
      <c r="BT55" s="124" t="s">
        <v>75</v>
      </c>
      <c r="BU55" s="124" t="s">
        <v>72</v>
      </c>
      <c r="BV55" s="124" t="s">
        <v>73</v>
      </c>
      <c r="BW55" s="124" t="s">
        <v>78</v>
      </c>
      <c r="BX55" s="124" t="s">
        <v>5</v>
      </c>
      <c r="CL55" s="124" t="s">
        <v>19</v>
      </c>
      <c r="CM55" s="124" t="s">
        <v>79</v>
      </c>
    </row>
    <row r="56" s="4" customFormat="1" ht="23.25" customHeight="1">
      <c r="A56" s="4"/>
      <c r="B56" s="64"/>
      <c r="C56" s="125"/>
      <c r="D56" s="125"/>
      <c r="E56" s="126" t="s">
        <v>80</v>
      </c>
      <c r="F56" s="126"/>
      <c r="G56" s="126"/>
      <c r="H56" s="126"/>
      <c r="I56" s="126"/>
      <c r="J56" s="125"/>
      <c r="K56" s="126" t="s">
        <v>81</v>
      </c>
      <c r="L56" s="126"/>
      <c r="M56" s="126"/>
      <c r="N56" s="126"/>
      <c r="O56" s="126"/>
      <c r="P56" s="126"/>
      <c r="Q56" s="126"/>
      <c r="R56" s="126"/>
      <c r="S56" s="126"/>
      <c r="T56" s="126"/>
      <c r="U56" s="126"/>
      <c r="V56" s="126"/>
      <c r="W56" s="126"/>
      <c r="X56" s="126"/>
      <c r="Y56" s="126"/>
      <c r="Z56" s="126"/>
      <c r="AA56" s="126"/>
      <c r="AB56" s="126"/>
      <c r="AC56" s="126"/>
      <c r="AD56" s="126"/>
      <c r="AE56" s="126"/>
      <c r="AF56" s="126"/>
      <c r="AG56" s="127">
        <f>ROUND(SUM(AG57:AG58),2)</f>
        <v>0</v>
      </c>
      <c r="AH56" s="125"/>
      <c r="AI56" s="125"/>
      <c r="AJ56" s="125"/>
      <c r="AK56" s="125"/>
      <c r="AL56" s="125"/>
      <c r="AM56" s="125"/>
      <c r="AN56" s="128">
        <f>SUM(AG56,AT56)</f>
        <v>0</v>
      </c>
      <c r="AO56" s="125"/>
      <c r="AP56" s="125"/>
      <c r="AQ56" s="129" t="s">
        <v>82</v>
      </c>
      <c r="AR56" s="66"/>
      <c r="AS56" s="130">
        <f>ROUND(SUM(AS57:AS58),2)</f>
        <v>0</v>
      </c>
      <c r="AT56" s="131">
        <f>ROUND(SUM(AV56:AW56),2)</f>
        <v>0</v>
      </c>
      <c r="AU56" s="132">
        <f>ROUND(SUM(AU57:AU58),5)</f>
        <v>0</v>
      </c>
      <c r="AV56" s="131">
        <f>ROUND(AZ56*L29,2)</f>
        <v>0</v>
      </c>
      <c r="AW56" s="131">
        <f>ROUND(BA56*L30,2)</f>
        <v>0</v>
      </c>
      <c r="AX56" s="131">
        <f>ROUND(BB56*L29,2)</f>
        <v>0</v>
      </c>
      <c r="AY56" s="131">
        <f>ROUND(BC56*L30,2)</f>
        <v>0</v>
      </c>
      <c r="AZ56" s="131">
        <f>ROUND(SUM(AZ57:AZ58),2)</f>
        <v>0</v>
      </c>
      <c r="BA56" s="131">
        <f>ROUND(SUM(BA57:BA58),2)</f>
        <v>0</v>
      </c>
      <c r="BB56" s="131">
        <f>ROUND(SUM(BB57:BB58),2)</f>
        <v>0</v>
      </c>
      <c r="BC56" s="131">
        <f>ROUND(SUM(BC57:BC58),2)</f>
        <v>0</v>
      </c>
      <c r="BD56" s="133">
        <f>ROUND(SUM(BD57:BD58),2)</f>
        <v>0</v>
      </c>
      <c r="BE56" s="4"/>
      <c r="BS56" s="134" t="s">
        <v>70</v>
      </c>
      <c r="BT56" s="134" t="s">
        <v>79</v>
      </c>
      <c r="BU56" s="134" t="s">
        <v>72</v>
      </c>
      <c r="BV56" s="134" t="s">
        <v>73</v>
      </c>
      <c r="BW56" s="134" t="s">
        <v>83</v>
      </c>
      <c r="BX56" s="134" t="s">
        <v>78</v>
      </c>
      <c r="CL56" s="134" t="s">
        <v>19</v>
      </c>
    </row>
    <row r="57" s="4" customFormat="1" ht="16.5" customHeight="1">
      <c r="A57" s="135" t="s">
        <v>84</v>
      </c>
      <c r="B57" s="64"/>
      <c r="C57" s="125"/>
      <c r="D57" s="125"/>
      <c r="E57" s="125"/>
      <c r="F57" s="126" t="s">
        <v>85</v>
      </c>
      <c r="G57" s="126"/>
      <c r="H57" s="126"/>
      <c r="I57" s="126"/>
      <c r="J57" s="126"/>
      <c r="K57" s="125"/>
      <c r="L57" s="126" t="s">
        <v>86</v>
      </c>
      <c r="M57" s="126"/>
      <c r="N57" s="126"/>
      <c r="O57" s="126"/>
      <c r="P57" s="126"/>
      <c r="Q57" s="126"/>
      <c r="R57" s="126"/>
      <c r="S57" s="126"/>
      <c r="T57" s="126"/>
      <c r="U57" s="126"/>
      <c r="V57" s="126"/>
      <c r="W57" s="126"/>
      <c r="X57" s="126"/>
      <c r="Y57" s="126"/>
      <c r="Z57" s="126"/>
      <c r="AA57" s="126"/>
      <c r="AB57" s="126"/>
      <c r="AC57" s="126"/>
      <c r="AD57" s="126"/>
      <c r="AE57" s="126"/>
      <c r="AF57" s="126"/>
      <c r="AG57" s="128">
        <f>'SO 1.1 - ZRN'!J34</f>
        <v>0</v>
      </c>
      <c r="AH57" s="125"/>
      <c r="AI57" s="125"/>
      <c r="AJ57" s="125"/>
      <c r="AK57" s="125"/>
      <c r="AL57" s="125"/>
      <c r="AM57" s="125"/>
      <c r="AN57" s="128">
        <f>SUM(AG57,AT57)</f>
        <v>0</v>
      </c>
      <c r="AO57" s="125"/>
      <c r="AP57" s="125"/>
      <c r="AQ57" s="129" t="s">
        <v>82</v>
      </c>
      <c r="AR57" s="66"/>
      <c r="AS57" s="130">
        <v>0</v>
      </c>
      <c r="AT57" s="131">
        <f>ROUND(SUM(AV57:AW57),2)</f>
        <v>0</v>
      </c>
      <c r="AU57" s="132">
        <f>'SO 1.1 - ZRN'!P106</f>
        <v>0</v>
      </c>
      <c r="AV57" s="131">
        <f>'SO 1.1 - ZRN'!J37</f>
        <v>0</v>
      </c>
      <c r="AW57" s="131">
        <f>'SO 1.1 - ZRN'!J38</f>
        <v>0</v>
      </c>
      <c r="AX57" s="131">
        <f>'SO 1.1 - ZRN'!J39</f>
        <v>0</v>
      </c>
      <c r="AY57" s="131">
        <f>'SO 1.1 - ZRN'!J40</f>
        <v>0</v>
      </c>
      <c r="AZ57" s="131">
        <f>'SO 1.1 - ZRN'!F37</f>
        <v>0</v>
      </c>
      <c r="BA57" s="131">
        <f>'SO 1.1 - ZRN'!F38</f>
        <v>0</v>
      </c>
      <c r="BB57" s="131">
        <f>'SO 1.1 - ZRN'!F39</f>
        <v>0</v>
      </c>
      <c r="BC57" s="131">
        <f>'SO 1.1 - ZRN'!F40</f>
        <v>0</v>
      </c>
      <c r="BD57" s="133">
        <f>'SO 1.1 - ZRN'!F41</f>
        <v>0</v>
      </c>
      <c r="BE57" s="4"/>
      <c r="BT57" s="134" t="s">
        <v>87</v>
      </c>
      <c r="BV57" s="134" t="s">
        <v>73</v>
      </c>
      <c r="BW57" s="134" t="s">
        <v>88</v>
      </c>
      <c r="BX57" s="134" t="s">
        <v>83</v>
      </c>
      <c r="CL57" s="134" t="s">
        <v>19</v>
      </c>
    </row>
    <row r="58" s="4" customFormat="1" ht="16.5" customHeight="1">
      <c r="A58" s="135" t="s">
        <v>84</v>
      </c>
      <c r="B58" s="64"/>
      <c r="C58" s="125"/>
      <c r="D58" s="125"/>
      <c r="E58" s="125"/>
      <c r="F58" s="126" t="s">
        <v>89</v>
      </c>
      <c r="G58" s="126"/>
      <c r="H58" s="126"/>
      <c r="I58" s="126"/>
      <c r="J58" s="126"/>
      <c r="K58" s="125"/>
      <c r="L58" s="126" t="s">
        <v>90</v>
      </c>
      <c r="M58" s="126"/>
      <c r="N58" s="126"/>
      <c r="O58" s="126"/>
      <c r="P58" s="126"/>
      <c r="Q58" s="126"/>
      <c r="R58" s="126"/>
      <c r="S58" s="126"/>
      <c r="T58" s="126"/>
      <c r="U58" s="126"/>
      <c r="V58" s="126"/>
      <c r="W58" s="126"/>
      <c r="X58" s="126"/>
      <c r="Y58" s="126"/>
      <c r="Z58" s="126"/>
      <c r="AA58" s="126"/>
      <c r="AB58" s="126"/>
      <c r="AC58" s="126"/>
      <c r="AD58" s="126"/>
      <c r="AE58" s="126"/>
      <c r="AF58" s="126"/>
      <c r="AG58" s="128">
        <f>'SO 1.2 - VRN'!J34</f>
        <v>0</v>
      </c>
      <c r="AH58" s="125"/>
      <c r="AI58" s="125"/>
      <c r="AJ58" s="125"/>
      <c r="AK58" s="125"/>
      <c r="AL58" s="125"/>
      <c r="AM58" s="125"/>
      <c r="AN58" s="128">
        <f>SUM(AG58,AT58)</f>
        <v>0</v>
      </c>
      <c r="AO58" s="125"/>
      <c r="AP58" s="125"/>
      <c r="AQ58" s="129" t="s">
        <v>82</v>
      </c>
      <c r="AR58" s="66"/>
      <c r="AS58" s="130">
        <v>0</v>
      </c>
      <c r="AT58" s="131">
        <f>ROUND(SUM(AV58:AW58),2)</f>
        <v>0</v>
      </c>
      <c r="AU58" s="132">
        <f>'SO 1.2 - VRN'!P92</f>
        <v>0</v>
      </c>
      <c r="AV58" s="131">
        <f>'SO 1.2 - VRN'!J37</f>
        <v>0</v>
      </c>
      <c r="AW58" s="131">
        <f>'SO 1.2 - VRN'!J38</f>
        <v>0</v>
      </c>
      <c r="AX58" s="131">
        <f>'SO 1.2 - VRN'!J39</f>
        <v>0</v>
      </c>
      <c r="AY58" s="131">
        <f>'SO 1.2 - VRN'!J40</f>
        <v>0</v>
      </c>
      <c r="AZ58" s="131">
        <f>'SO 1.2 - VRN'!F37</f>
        <v>0</v>
      </c>
      <c r="BA58" s="131">
        <f>'SO 1.2 - VRN'!F38</f>
        <v>0</v>
      </c>
      <c r="BB58" s="131">
        <f>'SO 1.2 - VRN'!F39</f>
        <v>0</v>
      </c>
      <c r="BC58" s="131">
        <f>'SO 1.2 - VRN'!F40</f>
        <v>0</v>
      </c>
      <c r="BD58" s="133">
        <f>'SO 1.2 - VRN'!F41</f>
        <v>0</v>
      </c>
      <c r="BE58" s="4"/>
      <c r="BT58" s="134" t="s">
        <v>87</v>
      </c>
      <c r="BV58" s="134" t="s">
        <v>73</v>
      </c>
      <c r="BW58" s="134" t="s">
        <v>91</v>
      </c>
      <c r="BX58" s="134" t="s">
        <v>83</v>
      </c>
      <c r="CL58" s="134" t="s">
        <v>19</v>
      </c>
    </row>
    <row r="59" s="4" customFormat="1" ht="23.25" customHeight="1">
      <c r="A59" s="135" t="s">
        <v>84</v>
      </c>
      <c r="B59" s="64"/>
      <c r="C59" s="125"/>
      <c r="D59" s="125"/>
      <c r="E59" s="126" t="s">
        <v>92</v>
      </c>
      <c r="F59" s="126"/>
      <c r="G59" s="126"/>
      <c r="H59" s="126"/>
      <c r="I59" s="126"/>
      <c r="J59" s="125"/>
      <c r="K59" s="126" t="s">
        <v>93</v>
      </c>
      <c r="L59" s="126"/>
      <c r="M59" s="126"/>
      <c r="N59" s="126"/>
      <c r="O59" s="126"/>
      <c r="P59" s="126"/>
      <c r="Q59" s="126"/>
      <c r="R59" s="126"/>
      <c r="S59" s="126"/>
      <c r="T59" s="126"/>
      <c r="U59" s="126"/>
      <c r="V59" s="126"/>
      <c r="W59" s="126"/>
      <c r="X59" s="126"/>
      <c r="Y59" s="126"/>
      <c r="Z59" s="126"/>
      <c r="AA59" s="126"/>
      <c r="AB59" s="126"/>
      <c r="AC59" s="126"/>
      <c r="AD59" s="126"/>
      <c r="AE59" s="126"/>
      <c r="AF59" s="126"/>
      <c r="AG59" s="128">
        <f>'∑ - Materiál dodávaný obj...'!J32</f>
        <v>0</v>
      </c>
      <c r="AH59" s="125"/>
      <c r="AI59" s="125"/>
      <c r="AJ59" s="125"/>
      <c r="AK59" s="125"/>
      <c r="AL59" s="125"/>
      <c r="AM59" s="125"/>
      <c r="AN59" s="128">
        <f>SUM(AG59,AT59)</f>
        <v>0</v>
      </c>
      <c r="AO59" s="125"/>
      <c r="AP59" s="125"/>
      <c r="AQ59" s="129" t="s">
        <v>82</v>
      </c>
      <c r="AR59" s="66"/>
      <c r="AS59" s="130">
        <v>0</v>
      </c>
      <c r="AT59" s="131">
        <f>ROUND(SUM(AV59:AW59),2)</f>
        <v>0</v>
      </c>
      <c r="AU59" s="132">
        <f>'∑ - Materiál dodávaný obj...'!P86</f>
        <v>0</v>
      </c>
      <c r="AV59" s="131">
        <f>'∑ - Materiál dodávaný obj...'!J35</f>
        <v>0</v>
      </c>
      <c r="AW59" s="131">
        <f>'∑ - Materiál dodávaný obj...'!J36</f>
        <v>0</v>
      </c>
      <c r="AX59" s="131">
        <f>'∑ - Materiál dodávaný obj...'!J37</f>
        <v>0</v>
      </c>
      <c r="AY59" s="131">
        <f>'∑ - Materiál dodávaný obj...'!J38</f>
        <v>0</v>
      </c>
      <c r="AZ59" s="131">
        <f>'∑ - Materiál dodávaný obj...'!F35</f>
        <v>0</v>
      </c>
      <c r="BA59" s="131">
        <f>'∑ - Materiál dodávaný obj...'!F36</f>
        <v>0</v>
      </c>
      <c r="BB59" s="131">
        <f>'∑ - Materiál dodávaný obj...'!F37</f>
        <v>0</v>
      </c>
      <c r="BC59" s="131">
        <f>'∑ - Materiál dodávaný obj...'!F38</f>
        <v>0</v>
      </c>
      <c r="BD59" s="133">
        <f>'∑ - Materiál dodávaný obj...'!F39</f>
        <v>0</v>
      </c>
      <c r="BE59" s="4"/>
      <c r="BT59" s="134" t="s">
        <v>79</v>
      </c>
      <c r="BV59" s="134" t="s">
        <v>73</v>
      </c>
      <c r="BW59" s="134" t="s">
        <v>94</v>
      </c>
      <c r="BX59" s="134" t="s">
        <v>78</v>
      </c>
      <c r="CL59" s="134" t="s">
        <v>19</v>
      </c>
    </row>
    <row r="60" s="7" customFormat="1" ht="16.5" customHeight="1">
      <c r="A60" s="7"/>
      <c r="B60" s="112"/>
      <c r="C60" s="113"/>
      <c r="D60" s="114" t="s">
        <v>79</v>
      </c>
      <c r="E60" s="114"/>
      <c r="F60" s="114"/>
      <c r="G60" s="114"/>
      <c r="H60" s="114"/>
      <c r="I60" s="115"/>
      <c r="J60" s="114" t="s">
        <v>95</v>
      </c>
      <c r="K60" s="114"/>
      <c r="L60" s="114"/>
      <c r="M60" s="114"/>
      <c r="N60" s="114"/>
      <c r="O60" s="114"/>
      <c r="P60" s="114"/>
      <c r="Q60" s="114"/>
      <c r="R60" s="114"/>
      <c r="S60" s="114"/>
      <c r="T60" s="114"/>
      <c r="U60" s="114"/>
      <c r="V60" s="114"/>
      <c r="W60" s="114"/>
      <c r="X60" s="114"/>
      <c r="Y60" s="114"/>
      <c r="Z60" s="114"/>
      <c r="AA60" s="114"/>
      <c r="AB60" s="114"/>
      <c r="AC60" s="114"/>
      <c r="AD60" s="114"/>
      <c r="AE60" s="114"/>
      <c r="AF60" s="114"/>
      <c r="AG60" s="116">
        <f>ROUND(AG61+AG64+AG67,2)</f>
        <v>0</v>
      </c>
      <c r="AH60" s="115"/>
      <c r="AI60" s="115"/>
      <c r="AJ60" s="115"/>
      <c r="AK60" s="115"/>
      <c r="AL60" s="115"/>
      <c r="AM60" s="115"/>
      <c r="AN60" s="117">
        <f>SUM(AG60,AT60)</f>
        <v>0</v>
      </c>
      <c r="AO60" s="115"/>
      <c r="AP60" s="115"/>
      <c r="AQ60" s="118" t="s">
        <v>77</v>
      </c>
      <c r="AR60" s="119"/>
      <c r="AS60" s="120">
        <f>ROUND(AS61+AS64+AS67,2)</f>
        <v>0</v>
      </c>
      <c r="AT60" s="121">
        <f>ROUND(SUM(AV60:AW60),2)</f>
        <v>0</v>
      </c>
      <c r="AU60" s="122">
        <f>ROUND(AU61+AU64+AU67,5)</f>
        <v>0</v>
      </c>
      <c r="AV60" s="121">
        <f>ROUND(AZ60*L29,2)</f>
        <v>0</v>
      </c>
      <c r="AW60" s="121">
        <f>ROUND(BA60*L30,2)</f>
        <v>0</v>
      </c>
      <c r="AX60" s="121">
        <f>ROUND(BB60*L29,2)</f>
        <v>0</v>
      </c>
      <c r="AY60" s="121">
        <f>ROUND(BC60*L30,2)</f>
        <v>0</v>
      </c>
      <c r="AZ60" s="121">
        <f>ROUND(AZ61+AZ64+AZ67,2)</f>
        <v>0</v>
      </c>
      <c r="BA60" s="121">
        <f>ROUND(BA61+BA64+BA67,2)</f>
        <v>0</v>
      </c>
      <c r="BB60" s="121">
        <f>ROUND(BB61+BB64+BB67,2)</f>
        <v>0</v>
      </c>
      <c r="BC60" s="121">
        <f>ROUND(BC61+BC64+BC67,2)</f>
        <v>0</v>
      </c>
      <c r="BD60" s="123">
        <f>ROUND(BD61+BD64+BD67,2)</f>
        <v>0</v>
      </c>
      <c r="BE60" s="7"/>
      <c r="BS60" s="124" t="s">
        <v>70</v>
      </c>
      <c r="BT60" s="124" t="s">
        <v>75</v>
      </c>
      <c r="BU60" s="124" t="s">
        <v>72</v>
      </c>
      <c r="BV60" s="124" t="s">
        <v>73</v>
      </c>
      <c r="BW60" s="124" t="s">
        <v>96</v>
      </c>
      <c r="BX60" s="124" t="s">
        <v>5</v>
      </c>
      <c r="CL60" s="124" t="s">
        <v>19</v>
      </c>
      <c r="CM60" s="124" t="s">
        <v>79</v>
      </c>
    </row>
    <row r="61" s="4" customFormat="1" ht="23.25" customHeight="1">
      <c r="A61" s="4"/>
      <c r="B61" s="64"/>
      <c r="C61" s="125"/>
      <c r="D61" s="125"/>
      <c r="E61" s="126" t="s">
        <v>97</v>
      </c>
      <c r="F61" s="126"/>
      <c r="G61" s="126"/>
      <c r="H61" s="126"/>
      <c r="I61" s="126"/>
      <c r="J61" s="125"/>
      <c r="K61" s="126" t="s">
        <v>98</v>
      </c>
      <c r="L61" s="126"/>
      <c r="M61" s="126"/>
      <c r="N61" s="126"/>
      <c r="O61" s="126"/>
      <c r="P61" s="126"/>
      <c r="Q61" s="126"/>
      <c r="R61" s="126"/>
      <c r="S61" s="126"/>
      <c r="T61" s="126"/>
      <c r="U61" s="126"/>
      <c r="V61" s="126"/>
      <c r="W61" s="126"/>
      <c r="X61" s="126"/>
      <c r="Y61" s="126"/>
      <c r="Z61" s="126"/>
      <c r="AA61" s="126"/>
      <c r="AB61" s="126"/>
      <c r="AC61" s="126"/>
      <c r="AD61" s="126"/>
      <c r="AE61" s="126"/>
      <c r="AF61" s="126"/>
      <c r="AG61" s="127">
        <f>ROUND(SUM(AG62:AG63),2)</f>
        <v>0</v>
      </c>
      <c r="AH61" s="125"/>
      <c r="AI61" s="125"/>
      <c r="AJ61" s="125"/>
      <c r="AK61" s="125"/>
      <c r="AL61" s="125"/>
      <c r="AM61" s="125"/>
      <c r="AN61" s="128">
        <f>SUM(AG61,AT61)</f>
        <v>0</v>
      </c>
      <c r="AO61" s="125"/>
      <c r="AP61" s="125"/>
      <c r="AQ61" s="129" t="s">
        <v>82</v>
      </c>
      <c r="AR61" s="66"/>
      <c r="AS61" s="130">
        <f>ROUND(SUM(AS62:AS63),2)</f>
        <v>0</v>
      </c>
      <c r="AT61" s="131">
        <f>ROUND(SUM(AV61:AW61),2)</f>
        <v>0</v>
      </c>
      <c r="AU61" s="132">
        <f>ROUND(SUM(AU62:AU63),5)</f>
        <v>0</v>
      </c>
      <c r="AV61" s="131">
        <f>ROUND(AZ61*L29,2)</f>
        <v>0</v>
      </c>
      <c r="AW61" s="131">
        <f>ROUND(BA61*L30,2)</f>
        <v>0</v>
      </c>
      <c r="AX61" s="131">
        <f>ROUND(BB61*L29,2)</f>
        <v>0</v>
      </c>
      <c r="AY61" s="131">
        <f>ROUND(BC61*L30,2)</f>
        <v>0</v>
      </c>
      <c r="AZ61" s="131">
        <f>ROUND(SUM(AZ62:AZ63),2)</f>
        <v>0</v>
      </c>
      <c r="BA61" s="131">
        <f>ROUND(SUM(BA62:BA63),2)</f>
        <v>0</v>
      </c>
      <c r="BB61" s="131">
        <f>ROUND(SUM(BB62:BB63),2)</f>
        <v>0</v>
      </c>
      <c r="BC61" s="131">
        <f>ROUND(SUM(BC62:BC63),2)</f>
        <v>0</v>
      </c>
      <c r="BD61" s="133">
        <f>ROUND(SUM(BD62:BD63),2)</f>
        <v>0</v>
      </c>
      <c r="BE61" s="4"/>
      <c r="BS61" s="134" t="s">
        <v>70</v>
      </c>
      <c r="BT61" s="134" t="s">
        <v>79</v>
      </c>
      <c r="BU61" s="134" t="s">
        <v>72</v>
      </c>
      <c r="BV61" s="134" t="s">
        <v>73</v>
      </c>
      <c r="BW61" s="134" t="s">
        <v>99</v>
      </c>
      <c r="BX61" s="134" t="s">
        <v>96</v>
      </c>
      <c r="CL61" s="134" t="s">
        <v>19</v>
      </c>
    </row>
    <row r="62" s="4" customFormat="1" ht="16.5" customHeight="1">
      <c r="A62" s="135" t="s">
        <v>84</v>
      </c>
      <c r="B62" s="64"/>
      <c r="C62" s="125"/>
      <c r="D62" s="125"/>
      <c r="E62" s="125"/>
      <c r="F62" s="126" t="s">
        <v>100</v>
      </c>
      <c r="G62" s="126"/>
      <c r="H62" s="126"/>
      <c r="I62" s="126"/>
      <c r="J62" s="126"/>
      <c r="K62" s="125"/>
      <c r="L62" s="126" t="s">
        <v>86</v>
      </c>
      <c r="M62" s="126"/>
      <c r="N62" s="126"/>
      <c r="O62" s="126"/>
      <c r="P62" s="126"/>
      <c r="Q62" s="126"/>
      <c r="R62" s="126"/>
      <c r="S62" s="126"/>
      <c r="T62" s="126"/>
      <c r="U62" s="126"/>
      <c r="V62" s="126"/>
      <c r="W62" s="126"/>
      <c r="X62" s="126"/>
      <c r="Y62" s="126"/>
      <c r="Z62" s="126"/>
      <c r="AA62" s="126"/>
      <c r="AB62" s="126"/>
      <c r="AC62" s="126"/>
      <c r="AD62" s="126"/>
      <c r="AE62" s="126"/>
      <c r="AF62" s="126"/>
      <c r="AG62" s="128">
        <f>'SO 2.1 - ZRN'!J34</f>
        <v>0</v>
      </c>
      <c r="AH62" s="125"/>
      <c r="AI62" s="125"/>
      <c r="AJ62" s="125"/>
      <c r="AK62" s="125"/>
      <c r="AL62" s="125"/>
      <c r="AM62" s="125"/>
      <c r="AN62" s="128">
        <f>SUM(AG62,AT62)</f>
        <v>0</v>
      </c>
      <c r="AO62" s="125"/>
      <c r="AP62" s="125"/>
      <c r="AQ62" s="129" t="s">
        <v>82</v>
      </c>
      <c r="AR62" s="66"/>
      <c r="AS62" s="130">
        <v>0</v>
      </c>
      <c r="AT62" s="131">
        <f>ROUND(SUM(AV62:AW62),2)</f>
        <v>0</v>
      </c>
      <c r="AU62" s="132">
        <f>'SO 2.1 - ZRN'!P106</f>
        <v>0</v>
      </c>
      <c r="AV62" s="131">
        <f>'SO 2.1 - ZRN'!J37</f>
        <v>0</v>
      </c>
      <c r="AW62" s="131">
        <f>'SO 2.1 - ZRN'!J38</f>
        <v>0</v>
      </c>
      <c r="AX62" s="131">
        <f>'SO 2.1 - ZRN'!J39</f>
        <v>0</v>
      </c>
      <c r="AY62" s="131">
        <f>'SO 2.1 - ZRN'!J40</f>
        <v>0</v>
      </c>
      <c r="AZ62" s="131">
        <f>'SO 2.1 - ZRN'!F37</f>
        <v>0</v>
      </c>
      <c r="BA62" s="131">
        <f>'SO 2.1 - ZRN'!F38</f>
        <v>0</v>
      </c>
      <c r="BB62" s="131">
        <f>'SO 2.1 - ZRN'!F39</f>
        <v>0</v>
      </c>
      <c r="BC62" s="131">
        <f>'SO 2.1 - ZRN'!F40</f>
        <v>0</v>
      </c>
      <c r="BD62" s="133">
        <f>'SO 2.1 - ZRN'!F41</f>
        <v>0</v>
      </c>
      <c r="BE62" s="4"/>
      <c r="BT62" s="134" t="s">
        <v>87</v>
      </c>
      <c r="BV62" s="134" t="s">
        <v>73</v>
      </c>
      <c r="BW62" s="134" t="s">
        <v>101</v>
      </c>
      <c r="BX62" s="134" t="s">
        <v>99</v>
      </c>
      <c r="CL62" s="134" t="s">
        <v>19</v>
      </c>
    </row>
    <row r="63" s="4" customFormat="1" ht="16.5" customHeight="1">
      <c r="A63" s="135" t="s">
        <v>84</v>
      </c>
      <c r="B63" s="64"/>
      <c r="C63" s="125"/>
      <c r="D63" s="125"/>
      <c r="E63" s="125"/>
      <c r="F63" s="126" t="s">
        <v>102</v>
      </c>
      <c r="G63" s="126"/>
      <c r="H63" s="126"/>
      <c r="I63" s="126"/>
      <c r="J63" s="126"/>
      <c r="K63" s="125"/>
      <c r="L63" s="126" t="s">
        <v>90</v>
      </c>
      <c r="M63" s="126"/>
      <c r="N63" s="126"/>
      <c r="O63" s="126"/>
      <c r="P63" s="126"/>
      <c r="Q63" s="126"/>
      <c r="R63" s="126"/>
      <c r="S63" s="126"/>
      <c r="T63" s="126"/>
      <c r="U63" s="126"/>
      <c r="V63" s="126"/>
      <c r="W63" s="126"/>
      <c r="X63" s="126"/>
      <c r="Y63" s="126"/>
      <c r="Z63" s="126"/>
      <c r="AA63" s="126"/>
      <c r="AB63" s="126"/>
      <c r="AC63" s="126"/>
      <c r="AD63" s="126"/>
      <c r="AE63" s="126"/>
      <c r="AF63" s="126"/>
      <c r="AG63" s="128">
        <f>'SO 2.2 - VRN'!J34</f>
        <v>0</v>
      </c>
      <c r="AH63" s="125"/>
      <c r="AI63" s="125"/>
      <c r="AJ63" s="125"/>
      <c r="AK63" s="125"/>
      <c r="AL63" s="125"/>
      <c r="AM63" s="125"/>
      <c r="AN63" s="128">
        <f>SUM(AG63,AT63)</f>
        <v>0</v>
      </c>
      <c r="AO63" s="125"/>
      <c r="AP63" s="125"/>
      <c r="AQ63" s="129" t="s">
        <v>82</v>
      </c>
      <c r="AR63" s="66"/>
      <c r="AS63" s="130">
        <v>0</v>
      </c>
      <c r="AT63" s="131">
        <f>ROUND(SUM(AV63:AW63),2)</f>
        <v>0</v>
      </c>
      <c r="AU63" s="132">
        <f>'SO 2.2 - VRN'!P92</f>
        <v>0</v>
      </c>
      <c r="AV63" s="131">
        <f>'SO 2.2 - VRN'!J37</f>
        <v>0</v>
      </c>
      <c r="AW63" s="131">
        <f>'SO 2.2 - VRN'!J38</f>
        <v>0</v>
      </c>
      <c r="AX63" s="131">
        <f>'SO 2.2 - VRN'!J39</f>
        <v>0</v>
      </c>
      <c r="AY63" s="131">
        <f>'SO 2.2 - VRN'!J40</f>
        <v>0</v>
      </c>
      <c r="AZ63" s="131">
        <f>'SO 2.2 - VRN'!F37</f>
        <v>0</v>
      </c>
      <c r="BA63" s="131">
        <f>'SO 2.2 - VRN'!F38</f>
        <v>0</v>
      </c>
      <c r="BB63" s="131">
        <f>'SO 2.2 - VRN'!F39</f>
        <v>0</v>
      </c>
      <c r="BC63" s="131">
        <f>'SO 2.2 - VRN'!F40</f>
        <v>0</v>
      </c>
      <c r="BD63" s="133">
        <f>'SO 2.2 - VRN'!F41</f>
        <v>0</v>
      </c>
      <c r="BE63" s="4"/>
      <c r="BT63" s="134" t="s">
        <v>87</v>
      </c>
      <c r="BV63" s="134" t="s">
        <v>73</v>
      </c>
      <c r="BW63" s="134" t="s">
        <v>103</v>
      </c>
      <c r="BX63" s="134" t="s">
        <v>99</v>
      </c>
      <c r="CL63" s="134" t="s">
        <v>19</v>
      </c>
    </row>
    <row r="64" s="4" customFormat="1" ht="23.25" customHeight="1">
      <c r="A64" s="4"/>
      <c r="B64" s="64"/>
      <c r="C64" s="125"/>
      <c r="D64" s="125"/>
      <c r="E64" s="126" t="s">
        <v>104</v>
      </c>
      <c r="F64" s="126"/>
      <c r="G64" s="126"/>
      <c r="H64" s="126"/>
      <c r="I64" s="126"/>
      <c r="J64" s="125"/>
      <c r="K64" s="126" t="s">
        <v>105</v>
      </c>
      <c r="L64" s="126"/>
      <c r="M64" s="126"/>
      <c r="N64" s="126"/>
      <c r="O64" s="126"/>
      <c r="P64" s="126"/>
      <c r="Q64" s="126"/>
      <c r="R64" s="126"/>
      <c r="S64" s="126"/>
      <c r="T64" s="126"/>
      <c r="U64" s="126"/>
      <c r="V64" s="126"/>
      <c r="W64" s="126"/>
      <c r="X64" s="126"/>
      <c r="Y64" s="126"/>
      <c r="Z64" s="126"/>
      <c r="AA64" s="126"/>
      <c r="AB64" s="126"/>
      <c r="AC64" s="126"/>
      <c r="AD64" s="126"/>
      <c r="AE64" s="126"/>
      <c r="AF64" s="126"/>
      <c r="AG64" s="127">
        <f>ROUND(SUM(AG65:AG66),2)</f>
        <v>0</v>
      </c>
      <c r="AH64" s="125"/>
      <c r="AI64" s="125"/>
      <c r="AJ64" s="125"/>
      <c r="AK64" s="125"/>
      <c r="AL64" s="125"/>
      <c r="AM64" s="125"/>
      <c r="AN64" s="128">
        <f>SUM(AG64,AT64)</f>
        <v>0</v>
      </c>
      <c r="AO64" s="125"/>
      <c r="AP64" s="125"/>
      <c r="AQ64" s="129" t="s">
        <v>82</v>
      </c>
      <c r="AR64" s="66"/>
      <c r="AS64" s="130">
        <f>ROUND(SUM(AS65:AS66),2)</f>
        <v>0</v>
      </c>
      <c r="AT64" s="131">
        <f>ROUND(SUM(AV64:AW64),2)</f>
        <v>0</v>
      </c>
      <c r="AU64" s="132">
        <f>ROUND(SUM(AU65:AU66),5)</f>
        <v>0</v>
      </c>
      <c r="AV64" s="131">
        <f>ROUND(AZ64*L29,2)</f>
        <v>0</v>
      </c>
      <c r="AW64" s="131">
        <f>ROUND(BA64*L30,2)</f>
        <v>0</v>
      </c>
      <c r="AX64" s="131">
        <f>ROUND(BB64*L29,2)</f>
        <v>0</v>
      </c>
      <c r="AY64" s="131">
        <f>ROUND(BC64*L30,2)</f>
        <v>0</v>
      </c>
      <c r="AZ64" s="131">
        <f>ROUND(SUM(AZ65:AZ66),2)</f>
        <v>0</v>
      </c>
      <c r="BA64" s="131">
        <f>ROUND(SUM(BA65:BA66),2)</f>
        <v>0</v>
      </c>
      <c r="BB64" s="131">
        <f>ROUND(SUM(BB65:BB66),2)</f>
        <v>0</v>
      </c>
      <c r="BC64" s="131">
        <f>ROUND(SUM(BC65:BC66),2)</f>
        <v>0</v>
      </c>
      <c r="BD64" s="133">
        <f>ROUND(SUM(BD65:BD66),2)</f>
        <v>0</v>
      </c>
      <c r="BE64" s="4"/>
      <c r="BS64" s="134" t="s">
        <v>70</v>
      </c>
      <c r="BT64" s="134" t="s">
        <v>79</v>
      </c>
      <c r="BU64" s="134" t="s">
        <v>72</v>
      </c>
      <c r="BV64" s="134" t="s">
        <v>73</v>
      </c>
      <c r="BW64" s="134" t="s">
        <v>106</v>
      </c>
      <c r="BX64" s="134" t="s">
        <v>96</v>
      </c>
      <c r="CL64" s="134" t="s">
        <v>19</v>
      </c>
    </row>
    <row r="65" s="4" customFormat="1" ht="16.5" customHeight="1">
      <c r="A65" s="135" t="s">
        <v>84</v>
      </c>
      <c r="B65" s="64"/>
      <c r="C65" s="125"/>
      <c r="D65" s="125"/>
      <c r="E65" s="125"/>
      <c r="F65" s="126" t="s">
        <v>107</v>
      </c>
      <c r="G65" s="126"/>
      <c r="H65" s="126"/>
      <c r="I65" s="126"/>
      <c r="J65" s="126"/>
      <c r="K65" s="125"/>
      <c r="L65" s="126" t="s">
        <v>86</v>
      </c>
      <c r="M65" s="126"/>
      <c r="N65" s="126"/>
      <c r="O65" s="126"/>
      <c r="P65" s="126"/>
      <c r="Q65" s="126"/>
      <c r="R65" s="126"/>
      <c r="S65" s="126"/>
      <c r="T65" s="126"/>
      <c r="U65" s="126"/>
      <c r="V65" s="126"/>
      <c r="W65" s="126"/>
      <c r="X65" s="126"/>
      <c r="Y65" s="126"/>
      <c r="Z65" s="126"/>
      <c r="AA65" s="126"/>
      <c r="AB65" s="126"/>
      <c r="AC65" s="126"/>
      <c r="AD65" s="126"/>
      <c r="AE65" s="126"/>
      <c r="AF65" s="126"/>
      <c r="AG65" s="128">
        <f>'SO 3.1 - ZRN'!J34</f>
        <v>0</v>
      </c>
      <c r="AH65" s="125"/>
      <c r="AI65" s="125"/>
      <c r="AJ65" s="125"/>
      <c r="AK65" s="125"/>
      <c r="AL65" s="125"/>
      <c r="AM65" s="125"/>
      <c r="AN65" s="128">
        <f>SUM(AG65,AT65)</f>
        <v>0</v>
      </c>
      <c r="AO65" s="125"/>
      <c r="AP65" s="125"/>
      <c r="AQ65" s="129" t="s">
        <v>82</v>
      </c>
      <c r="AR65" s="66"/>
      <c r="AS65" s="130">
        <v>0</v>
      </c>
      <c r="AT65" s="131">
        <f>ROUND(SUM(AV65:AW65),2)</f>
        <v>0</v>
      </c>
      <c r="AU65" s="132">
        <f>'SO 3.1 - ZRN'!P101</f>
        <v>0</v>
      </c>
      <c r="AV65" s="131">
        <f>'SO 3.1 - ZRN'!J37</f>
        <v>0</v>
      </c>
      <c r="AW65" s="131">
        <f>'SO 3.1 - ZRN'!J38</f>
        <v>0</v>
      </c>
      <c r="AX65" s="131">
        <f>'SO 3.1 - ZRN'!J39</f>
        <v>0</v>
      </c>
      <c r="AY65" s="131">
        <f>'SO 3.1 - ZRN'!J40</f>
        <v>0</v>
      </c>
      <c r="AZ65" s="131">
        <f>'SO 3.1 - ZRN'!F37</f>
        <v>0</v>
      </c>
      <c r="BA65" s="131">
        <f>'SO 3.1 - ZRN'!F38</f>
        <v>0</v>
      </c>
      <c r="BB65" s="131">
        <f>'SO 3.1 - ZRN'!F39</f>
        <v>0</v>
      </c>
      <c r="BC65" s="131">
        <f>'SO 3.1 - ZRN'!F40</f>
        <v>0</v>
      </c>
      <c r="BD65" s="133">
        <f>'SO 3.1 - ZRN'!F41</f>
        <v>0</v>
      </c>
      <c r="BE65" s="4"/>
      <c r="BT65" s="134" t="s">
        <v>87</v>
      </c>
      <c r="BV65" s="134" t="s">
        <v>73</v>
      </c>
      <c r="BW65" s="134" t="s">
        <v>108</v>
      </c>
      <c r="BX65" s="134" t="s">
        <v>106</v>
      </c>
      <c r="CL65" s="134" t="s">
        <v>19</v>
      </c>
    </row>
    <row r="66" s="4" customFormat="1" ht="16.5" customHeight="1">
      <c r="A66" s="135" t="s">
        <v>84</v>
      </c>
      <c r="B66" s="64"/>
      <c r="C66" s="125"/>
      <c r="D66" s="125"/>
      <c r="E66" s="125"/>
      <c r="F66" s="126" t="s">
        <v>109</v>
      </c>
      <c r="G66" s="126"/>
      <c r="H66" s="126"/>
      <c r="I66" s="126"/>
      <c r="J66" s="126"/>
      <c r="K66" s="125"/>
      <c r="L66" s="126" t="s">
        <v>90</v>
      </c>
      <c r="M66" s="126"/>
      <c r="N66" s="126"/>
      <c r="O66" s="126"/>
      <c r="P66" s="126"/>
      <c r="Q66" s="126"/>
      <c r="R66" s="126"/>
      <c r="S66" s="126"/>
      <c r="T66" s="126"/>
      <c r="U66" s="126"/>
      <c r="V66" s="126"/>
      <c r="W66" s="126"/>
      <c r="X66" s="126"/>
      <c r="Y66" s="126"/>
      <c r="Z66" s="126"/>
      <c r="AA66" s="126"/>
      <c r="AB66" s="126"/>
      <c r="AC66" s="126"/>
      <c r="AD66" s="126"/>
      <c r="AE66" s="126"/>
      <c r="AF66" s="126"/>
      <c r="AG66" s="128">
        <f>'SO 3.2 - VRN'!J34</f>
        <v>0</v>
      </c>
      <c r="AH66" s="125"/>
      <c r="AI66" s="125"/>
      <c r="AJ66" s="125"/>
      <c r="AK66" s="125"/>
      <c r="AL66" s="125"/>
      <c r="AM66" s="125"/>
      <c r="AN66" s="128">
        <f>SUM(AG66,AT66)</f>
        <v>0</v>
      </c>
      <c r="AO66" s="125"/>
      <c r="AP66" s="125"/>
      <c r="AQ66" s="129" t="s">
        <v>82</v>
      </c>
      <c r="AR66" s="66"/>
      <c r="AS66" s="130">
        <v>0</v>
      </c>
      <c r="AT66" s="131">
        <f>ROUND(SUM(AV66:AW66),2)</f>
        <v>0</v>
      </c>
      <c r="AU66" s="132">
        <f>'SO 3.2 - VRN'!P92</f>
        <v>0</v>
      </c>
      <c r="AV66" s="131">
        <f>'SO 3.2 - VRN'!J37</f>
        <v>0</v>
      </c>
      <c r="AW66" s="131">
        <f>'SO 3.2 - VRN'!J38</f>
        <v>0</v>
      </c>
      <c r="AX66" s="131">
        <f>'SO 3.2 - VRN'!J39</f>
        <v>0</v>
      </c>
      <c r="AY66" s="131">
        <f>'SO 3.2 - VRN'!J40</f>
        <v>0</v>
      </c>
      <c r="AZ66" s="131">
        <f>'SO 3.2 - VRN'!F37</f>
        <v>0</v>
      </c>
      <c r="BA66" s="131">
        <f>'SO 3.2 - VRN'!F38</f>
        <v>0</v>
      </c>
      <c r="BB66" s="131">
        <f>'SO 3.2 - VRN'!F39</f>
        <v>0</v>
      </c>
      <c r="BC66" s="131">
        <f>'SO 3.2 - VRN'!F40</f>
        <v>0</v>
      </c>
      <c r="BD66" s="133">
        <f>'SO 3.2 - VRN'!F41</f>
        <v>0</v>
      </c>
      <c r="BE66" s="4"/>
      <c r="BT66" s="134" t="s">
        <v>87</v>
      </c>
      <c r="BV66" s="134" t="s">
        <v>73</v>
      </c>
      <c r="BW66" s="134" t="s">
        <v>110</v>
      </c>
      <c r="BX66" s="134" t="s">
        <v>106</v>
      </c>
      <c r="CL66" s="134" t="s">
        <v>19</v>
      </c>
    </row>
    <row r="67" s="4" customFormat="1" ht="23.25" customHeight="1">
      <c r="A67" s="135" t="s">
        <v>84</v>
      </c>
      <c r="B67" s="64"/>
      <c r="C67" s="125"/>
      <c r="D67" s="125"/>
      <c r="E67" s="126" t="s">
        <v>92</v>
      </c>
      <c r="F67" s="126"/>
      <c r="G67" s="126"/>
      <c r="H67" s="126"/>
      <c r="I67" s="126"/>
      <c r="J67" s="125"/>
      <c r="K67" s="126" t="s">
        <v>111</v>
      </c>
      <c r="L67" s="126"/>
      <c r="M67" s="126"/>
      <c r="N67" s="126"/>
      <c r="O67" s="126"/>
      <c r="P67" s="126"/>
      <c r="Q67" s="126"/>
      <c r="R67" s="126"/>
      <c r="S67" s="126"/>
      <c r="T67" s="126"/>
      <c r="U67" s="126"/>
      <c r="V67" s="126"/>
      <c r="W67" s="126"/>
      <c r="X67" s="126"/>
      <c r="Y67" s="126"/>
      <c r="Z67" s="126"/>
      <c r="AA67" s="126"/>
      <c r="AB67" s="126"/>
      <c r="AC67" s="126"/>
      <c r="AD67" s="126"/>
      <c r="AE67" s="126"/>
      <c r="AF67" s="126"/>
      <c r="AG67" s="128">
        <f>'∑ - Materiál dodávaný obj..._01'!J32</f>
        <v>0</v>
      </c>
      <c r="AH67" s="125"/>
      <c r="AI67" s="125"/>
      <c r="AJ67" s="125"/>
      <c r="AK67" s="125"/>
      <c r="AL67" s="125"/>
      <c r="AM67" s="125"/>
      <c r="AN67" s="128">
        <f>SUM(AG67,AT67)</f>
        <v>0</v>
      </c>
      <c r="AO67" s="125"/>
      <c r="AP67" s="125"/>
      <c r="AQ67" s="129" t="s">
        <v>82</v>
      </c>
      <c r="AR67" s="66"/>
      <c r="AS67" s="130">
        <v>0</v>
      </c>
      <c r="AT67" s="131">
        <f>ROUND(SUM(AV67:AW67),2)</f>
        <v>0</v>
      </c>
      <c r="AU67" s="132">
        <f>'∑ - Materiál dodávaný obj..._01'!P86</f>
        <v>0</v>
      </c>
      <c r="AV67" s="131">
        <f>'∑ - Materiál dodávaný obj..._01'!J35</f>
        <v>0</v>
      </c>
      <c r="AW67" s="131">
        <f>'∑ - Materiál dodávaný obj..._01'!J36</f>
        <v>0</v>
      </c>
      <c r="AX67" s="131">
        <f>'∑ - Materiál dodávaný obj..._01'!J37</f>
        <v>0</v>
      </c>
      <c r="AY67" s="131">
        <f>'∑ - Materiál dodávaný obj..._01'!J38</f>
        <v>0</v>
      </c>
      <c r="AZ67" s="131">
        <f>'∑ - Materiál dodávaný obj..._01'!F35</f>
        <v>0</v>
      </c>
      <c r="BA67" s="131">
        <f>'∑ - Materiál dodávaný obj..._01'!F36</f>
        <v>0</v>
      </c>
      <c r="BB67" s="131">
        <f>'∑ - Materiál dodávaný obj..._01'!F37</f>
        <v>0</v>
      </c>
      <c r="BC67" s="131">
        <f>'∑ - Materiál dodávaný obj..._01'!F38</f>
        <v>0</v>
      </c>
      <c r="BD67" s="133">
        <f>'∑ - Materiál dodávaný obj..._01'!F39</f>
        <v>0</v>
      </c>
      <c r="BE67" s="4"/>
      <c r="BT67" s="134" t="s">
        <v>79</v>
      </c>
      <c r="BV67" s="134" t="s">
        <v>73</v>
      </c>
      <c r="BW67" s="134" t="s">
        <v>112</v>
      </c>
      <c r="BX67" s="134" t="s">
        <v>96</v>
      </c>
      <c r="CL67" s="134" t="s">
        <v>19</v>
      </c>
    </row>
    <row r="68" s="7" customFormat="1" ht="16.5" customHeight="1">
      <c r="A68" s="7"/>
      <c r="B68" s="112"/>
      <c r="C68" s="113"/>
      <c r="D68" s="114" t="s">
        <v>87</v>
      </c>
      <c r="E68" s="114"/>
      <c r="F68" s="114"/>
      <c r="G68" s="114"/>
      <c r="H68" s="114"/>
      <c r="I68" s="115"/>
      <c r="J68" s="114" t="s">
        <v>113</v>
      </c>
      <c r="K68" s="114"/>
      <c r="L68" s="114"/>
      <c r="M68" s="114"/>
      <c r="N68" s="114"/>
      <c r="O68" s="114"/>
      <c r="P68" s="114"/>
      <c r="Q68" s="114"/>
      <c r="R68" s="114"/>
      <c r="S68" s="114"/>
      <c r="T68" s="114"/>
      <c r="U68" s="114"/>
      <c r="V68" s="114"/>
      <c r="W68" s="114"/>
      <c r="X68" s="114"/>
      <c r="Y68" s="114"/>
      <c r="Z68" s="114"/>
      <c r="AA68" s="114"/>
      <c r="AB68" s="114"/>
      <c r="AC68" s="114"/>
      <c r="AD68" s="114"/>
      <c r="AE68" s="114"/>
      <c r="AF68" s="114"/>
      <c r="AG68" s="116">
        <f>ROUND(AG69,2)</f>
        <v>0</v>
      </c>
      <c r="AH68" s="115"/>
      <c r="AI68" s="115"/>
      <c r="AJ68" s="115"/>
      <c r="AK68" s="115"/>
      <c r="AL68" s="115"/>
      <c r="AM68" s="115"/>
      <c r="AN68" s="117">
        <f>SUM(AG68,AT68)</f>
        <v>0</v>
      </c>
      <c r="AO68" s="115"/>
      <c r="AP68" s="115"/>
      <c r="AQ68" s="118" t="s">
        <v>77</v>
      </c>
      <c r="AR68" s="119"/>
      <c r="AS68" s="120">
        <f>ROUND(AS69,2)</f>
        <v>0</v>
      </c>
      <c r="AT68" s="121">
        <f>ROUND(SUM(AV68:AW68),2)</f>
        <v>0</v>
      </c>
      <c r="AU68" s="122">
        <f>ROUND(AU69,5)</f>
        <v>0</v>
      </c>
      <c r="AV68" s="121">
        <f>ROUND(AZ68*L29,2)</f>
        <v>0</v>
      </c>
      <c r="AW68" s="121">
        <f>ROUND(BA68*L30,2)</f>
        <v>0</v>
      </c>
      <c r="AX68" s="121">
        <f>ROUND(BB68*L29,2)</f>
        <v>0</v>
      </c>
      <c r="AY68" s="121">
        <f>ROUND(BC68*L30,2)</f>
        <v>0</v>
      </c>
      <c r="AZ68" s="121">
        <f>ROUND(AZ69,2)</f>
        <v>0</v>
      </c>
      <c r="BA68" s="121">
        <f>ROUND(BA69,2)</f>
        <v>0</v>
      </c>
      <c r="BB68" s="121">
        <f>ROUND(BB69,2)</f>
        <v>0</v>
      </c>
      <c r="BC68" s="121">
        <f>ROUND(BC69,2)</f>
        <v>0</v>
      </c>
      <c r="BD68" s="123">
        <f>ROUND(BD69,2)</f>
        <v>0</v>
      </c>
      <c r="BE68" s="7"/>
      <c r="BS68" s="124" t="s">
        <v>70</v>
      </c>
      <c r="BT68" s="124" t="s">
        <v>75</v>
      </c>
      <c r="BU68" s="124" t="s">
        <v>72</v>
      </c>
      <c r="BV68" s="124" t="s">
        <v>73</v>
      </c>
      <c r="BW68" s="124" t="s">
        <v>114</v>
      </c>
      <c r="BX68" s="124" t="s">
        <v>5</v>
      </c>
      <c r="CL68" s="124" t="s">
        <v>19</v>
      </c>
      <c r="CM68" s="124" t="s">
        <v>79</v>
      </c>
    </row>
    <row r="69" s="4" customFormat="1" ht="23.25" customHeight="1">
      <c r="A69" s="4"/>
      <c r="B69" s="64"/>
      <c r="C69" s="125"/>
      <c r="D69" s="125"/>
      <c r="E69" s="126" t="s">
        <v>115</v>
      </c>
      <c r="F69" s="126"/>
      <c r="G69" s="126"/>
      <c r="H69" s="126"/>
      <c r="I69" s="126"/>
      <c r="J69" s="125"/>
      <c r="K69" s="126" t="s">
        <v>116</v>
      </c>
      <c r="L69" s="126"/>
      <c r="M69" s="126"/>
      <c r="N69" s="126"/>
      <c r="O69" s="126"/>
      <c r="P69" s="126"/>
      <c r="Q69" s="126"/>
      <c r="R69" s="126"/>
      <c r="S69" s="126"/>
      <c r="T69" s="126"/>
      <c r="U69" s="126"/>
      <c r="V69" s="126"/>
      <c r="W69" s="126"/>
      <c r="X69" s="126"/>
      <c r="Y69" s="126"/>
      <c r="Z69" s="126"/>
      <c r="AA69" s="126"/>
      <c r="AB69" s="126"/>
      <c r="AC69" s="126"/>
      <c r="AD69" s="126"/>
      <c r="AE69" s="126"/>
      <c r="AF69" s="126"/>
      <c r="AG69" s="127">
        <f>ROUND(SUM(AG70:AG71),2)</f>
        <v>0</v>
      </c>
      <c r="AH69" s="125"/>
      <c r="AI69" s="125"/>
      <c r="AJ69" s="125"/>
      <c r="AK69" s="125"/>
      <c r="AL69" s="125"/>
      <c r="AM69" s="125"/>
      <c r="AN69" s="128">
        <f>SUM(AG69,AT69)</f>
        <v>0</v>
      </c>
      <c r="AO69" s="125"/>
      <c r="AP69" s="125"/>
      <c r="AQ69" s="129" t="s">
        <v>82</v>
      </c>
      <c r="AR69" s="66"/>
      <c r="AS69" s="130">
        <f>ROUND(SUM(AS70:AS71),2)</f>
        <v>0</v>
      </c>
      <c r="AT69" s="131">
        <f>ROUND(SUM(AV69:AW69),2)</f>
        <v>0</v>
      </c>
      <c r="AU69" s="132">
        <f>ROUND(SUM(AU70:AU71),5)</f>
        <v>0</v>
      </c>
      <c r="AV69" s="131">
        <f>ROUND(AZ69*L29,2)</f>
        <v>0</v>
      </c>
      <c r="AW69" s="131">
        <f>ROUND(BA69*L30,2)</f>
        <v>0</v>
      </c>
      <c r="AX69" s="131">
        <f>ROUND(BB69*L29,2)</f>
        <v>0</v>
      </c>
      <c r="AY69" s="131">
        <f>ROUND(BC69*L30,2)</f>
        <v>0</v>
      </c>
      <c r="AZ69" s="131">
        <f>ROUND(SUM(AZ70:AZ71),2)</f>
        <v>0</v>
      </c>
      <c r="BA69" s="131">
        <f>ROUND(SUM(BA70:BA71),2)</f>
        <v>0</v>
      </c>
      <c r="BB69" s="131">
        <f>ROUND(SUM(BB70:BB71),2)</f>
        <v>0</v>
      </c>
      <c r="BC69" s="131">
        <f>ROUND(SUM(BC70:BC71),2)</f>
        <v>0</v>
      </c>
      <c r="BD69" s="133">
        <f>ROUND(SUM(BD70:BD71),2)</f>
        <v>0</v>
      </c>
      <c r="BE69" s="4"/>
      <c r="BS69" s="134" t="s">
        <v>70</v>
      </c>
      <c r="BT69" s="134" t="s">
        <v>79</v>
      </c>
      <c r="BU69" s="134" t="s">
        <v>72</v>
      </c>
      <c r="BV69" s="134" t="s">
        <v>73</v>
      </c>
      <c r="BW69" s="134" t="s">
        <v>117</v>
      </c>
      <c r="BX69" s="134" t="s">
        <v>114</v>
      </c>
      <c r="CL69" s="134" t="s">
        <v>19</v>
      </c>
    </row>
    <row r="70" s="4" customFormat="1" ht="16.5" customHeight="1">
      <c r="A70" s="135" t="s">
        <v>84</v>
      </c>
      <c r="B70" s="64"/>
      <c r="C70" s="125"/>
      <c r="D70" s="125"/>
      <c r="E70" s="125"/>
      <c r="F70" s="126" t="s">
        <v>118</v>
      </c>
      <c r="G70" s="126"/>
      <c r="H70" s="126"/>
      <c r="I70" s="126"/>
      <c r="J70" s="126"/>
      <c r="K70" s="125"/>
      <c r="L70" s="126" t="s">
        <v>86</v>
      </c>
      <c r="M70" s="126"/>
      <c r="N70" s="126"/>
      <c r="O70" s="126"/>
      <c r="P70" s="126"/>
      <c r="Q70" s="126"/>
      <c r="R70" s="126"/>
      <c r="S70" s="126"/>
      <c r="T70" s="126"/>
      <c r="U70" s="126"/>
      <c r="V70" s="126"/>
      <c r="W70" s="126"/>
      <c r="X70" s="126"/>
      <c r="Y70" s="126"/>
      <c r="Z70" s="126"/>
      <c r="AA70" s="126"/>
      <c r="AB70" s="126"/>
      <c r="AC70" s="126"/>
      <c r="AD70" s="126"/>
      <c r="AE70" s="126"/>
      <c r="AF70" s="126"/>
      <c r="AG70" s="128">
        <f>'SO 4.1 - ZRN'!J34</f>
        <v>0</v>
      </c>
      <c r="AH70" s="125"/>
      <c r="AI70" s="125"/>
      <c r="AJ70" s="125"/>
      <c r="AK70" s="125"/>
      <c r="AL70" s="125"/>
      <c r="AM70" s="125"/>
      <c r="AN70" s="128">
        <f>SUM(AG70,AT70)</f>
        <v>0</v>
      </c>
      <c r="AO70" s="125"/>
      <c r="AP70" s="125"/>
      <c r="AQ70" s="129" t="s">
        <v>82</v>
      </c>
      <c r="AR70" s="66"/>
      <c r="AS70" s="130">
        <v>0</v>
      </c>
      <c r="AT70" s="131">
        <f>ROUND(SUM(AV70:AW70),2)</f>
        <v>0</v>
      </c>
      <c r="AU70" s="132">
        <f>'SO 4.1 - ZRN'!P102</f>
        <v>0</v>
      </c>
      <c r="AV70" s="131">
        <f>'SO 4.1 - ZRN'!J37</f>
        <v>0</v>
      </c>
      <c r="AW70" s="131">
        <f>'SO 4.1 - ZRN'!J38</f>
        <v>0</v>
      </c>
      <c r="AX70" s="131">
        <f>'SO 4.1 - ZRN'!J39</f>
        <v>0</v>
      </c>
      <c r="AY70" s="131">
        <f>'SO 4.1 - ZRN'!J40</f>
        <v>0</v>
      </c>
      <c r="AZ70" s="131">
        <f>'SO 4.1 - ZRN'!F37</f>
        <v>0</v>
      </c>
      <c r="BA70" s="131">
        <f>'SO 4.1 - ZRN'!F38</f>
        <v>0</v>
      </c>
      <c r="BB70" s="131">
        <f>'SO 4.1 - ZRN'!F39</f>
        <v>0</v>
      </c>
      <c r="BC70" s="131">
        <f>'SO 4.1 - ZRN'!F40</f>
        <v>0</v>
      </c>
      <c r="BD70" s="133">
        <f>'SO 4.1 - ZRN'!F41</f>
        <v>0</v>
      </c>
      <c r="BE70" s="4"/>
      <c r="BT70" s="134" t="s">
        <v>87</v>
      </c>
      <c r="BV70" s="134" t="s">
        <v>73</v>
      </c>
      <c r="BW70" s="134" t="s">
        <v>119</v>
      </c>
      <c r="BX70" s="134" t="s">
        <v>117</v>
      </c>
      <c r="CL70" s="134" t="s">
        <v>19</v>
      </c>
    </row>
    <row r="71" s="4" customFormat="1" ht="16.5" customHeight="1">
      <c r="A71" s="135" t="s">
        <v>84</v>
      </c>
      <c r="B71" s="64"/>
      <c r="C71" s="125"/>
      <c r="D71" s="125"/>
      <c r="E71" s="125"/>
      <c r="F71" s="126" t="s">
        <v>120</v>
      </c>
      <c r="G71" s="126"/>
      <c r="H71" s="126"/>
      <c r="I71" s="126"/>
      <c r="J71" s="126"/>
      <c r="K71" s="125"/>
      <c r="L71" s="126" t="s">
        <v>90</v>
      </c>
      <c r="M71" s="126"/>
      <c r="N71" s="126"/>
      <c r="O71" s="126"/>
      <c r="P71" s="126"/>
      <c r="Q71" s="126"/>
      <c r="R71" s="126"/>
      <c r="S71" s="126"/>
      <c r="T71" s="126"/>
      <c r="U71" s="126"/>
      <c r="V71" s="126"/>
      <c r="W71" s="126"/>
      <c r="X71" s="126"/>
      <c r="Y71" s="126"/>
      <c r="Z71" s="126"/>
      <c r="AA71" s="126"/>
      <c r="AB71" s="126"/>
      <c r="AC71" s="126"/>
      <c r="AD71" s="126"/>
      <c r="AE71" s="126"/>
      <c r="AF71" s="126"/>
      <c r="AG71" s="128">
        <f>'SO 4.2 - VRN'!J34</f>
        <v>0</v>
      </c>
      <c r="AH71" s="125"/>
      <c r="AI71" s="125"/>
      <c r="AJ71" s="125"/>
      <c r="AK71" s="125"/>
      <c r="AL71" s="125"/>
      <c r="AM71" s="125"/>
      <c r="AN71" s="128">
        <f>SUM(AG71,AT71)</f>
        <v>0</v>
      </c>
      <c r="AO71" s="125"/>
      <c r="AP71" s="125"/>
      <c r="AQ71" s="129" t="s">
        <v>82</v>
      </c>
      <c r="AR71" s="66"/>
      <c r="AS71" s="130">
        <v>0</v>
      </c>
      <c r="AT71" s="131">
        <f>ROUND(SUM(AV71:AW71),2)</f>
        <v>0</v>
      </c>
      <c r="AU71" s="132">
        <f>'SO 4.2 - VRN'!P92</f>
        <v>0</v>
      </c>
      <c r="AV71" s="131">
        <f>'SO 4.2 - VRN'!J37</f>
        <v>0</v>
      </c>
      <c r="AW71" s="131">
        <f>'SO 4.2 - VRN'!J38</f>
        <v>0</v>
      </c>
      <c r="AX71" s="131">
        <f>'SO 4.2 - VRN'!J39</f>
        <v>0</v>
      </c>
      <c r="AY71" s="131">
        <f>'SO 4.2 - VRN'!J40</f>
        <v>0</v>
      </c>
      <c r="AZ71" s="131">
        <f>'SO 4.2 - VRN'!F37</f>
        <v>0</v>
      </c>
      <c r="BA71" s="131">
        <f>'SO 4.2 - VRN'!F38</f>
        <v>0</v>
      </c>
      <c r="BB71" s="131">
        <f>'SO 4.2 - VRN'!F39</f>
        <v>0</v>
      </c>
      <c r="BC71" s="131">
        <f>'SO 4.2 - VRN'!F40</f>
        <v>0</v>
      </c>
      <c r="BD71" s="133">
        <f>'SO 4.2 - VRN'!F41</f>
        <v>0</v>
      </c>
      <c r="BE71" s="4"/>
      <c r="BT71" s="134" t="s">
        <v>87</v>
      </c>
      <c r="BV71" s="134" t="s">
        <v>73</v>
      </c>
      <c r="BW71" s="134" t="s">
        <v>121</v>
      </c>
      <c r="BX71" s="134" t="s">
        <v>117</v>
      </c>
      <c r="CL71" s="134" t="s">
        <v>19</v>
      </c>
    </row>
    <row r="72" s="7" customFormat="1" ht="16.5" customHeight="1">
      <c r="A72" s="7"/>
      <c r="B72" s="112"/>
      <c r="C72" s="113"/>
      <c r="D72" s="114" t="s">
        <v>122</v>
      </c>
      <c r="E72" s="114"/>
      <c r="F72" s="114"/>
      <c r="G72" s="114"/>
      <c r="H72" s="114"/>
      <c r="I72" s="115"/>
      <c r="J72" s="114" t="s">
        <v>123</v>
      </c>
      <c r="K72" s="114"/>
      <c r="L72" s="114"/>
      <c r="M72" s="114"/>
      <c r="N72" s="114"/>
      <c r="O72" s="114"/>
      <c r="P72" s="114"/>
      <c r="Q72" s="114"/>
      <c r="R72" s="114"/>
      <c r="S72" s="114"/>
      <c r="T72" s="114"/>
      <c r="U72" s="114"/>
      <c r="V72" s="114"/>
      <c r="W72" s="114"/>
      <c r="X72" s="114"/>
      <c r="Y72" s="114"/>
      <c r="Z72" s="114"/>
      <c r="AA72" s="114"/>
      <c r="AB72" s="114"/>
      <c r="AC72" s="114"/>
      <c r="AD72" s="114"/>
      <c r="AE72" s="114"/>
      <c r="AF72" s="114"/>
      <c r="AG72" s="116">
        <f>ROUND(AG73+AG76,2)</f>
        <v>0</v>
      </c>
      <c r="AH72" s="115"/>
      <c r="AI72" s="115"/>
      <c r="AJ72" s="115"/>
      <c r="AK72" s="115"/>
      <c r="AL72" s="115"/>
      <c r="AM72" s="115"/>
      <c r="AN72" s="117">
        <f>SUM(AG72,AT72)</f>
        <v>0</v>
      </c>
      <c r="AO72" s="115"/>
      <c r="AP72" s="115"/>
      <c r="AQ72" s="118" t="s">
        <v>77</v>
      </c>
      <c r="AR72" s="119"/>
      <c r="AS72" s="120">
        <f>ROUND(AS73+AS76,2)</f>
        <v>0</v>
      </c>
      <c r="AT72" s="121">
        <f>ROUND(SUM(AV72:AW72),2)</f>
        <v>0</v>
      </c>
      <c r="AU72" s="122">
        <f>ROUND(AU73+AU76,5)</f>
        <v>0</v>
      </c>
      <c r="AV72" s="121">
        <f>ROUND(AZ72*L29,2)</f>
        <v>0</v>
      </c>
      <c r="AW72" s="121">
        <f>ROUND(BA72*L30,2)</f>
        <v>0</v>
      </c>
      <c r="AX72" s="121">
        <f>ROUND(BB72*L29,2)</f>
        <v>0</v>
      </c>
      <c r="AY72" s="121">
        <f>ROUND(BC72*L30,2)</f>
        <v>0</v>
      </c>
      <c r="AZ72" s="121">
        <f>ROUND(AZ73+AZ76,2)</f>
        <v>0</v>
      </c>
      <c r="BA72" s="121">
        <f>ROUND(BA73+BA76,2)</f>
        <v>0</v>
      </c>
      <c r="BB72" s="121">
        <f>ROUND(BB73+BB76,2)</f>
        <v>0</v>
      </c>
      <c r="BC72" s="121">
        <f>ROUND(BC73+BC76,2)</f>
        <v>0</v>
      </c>
      <c r="BD72" s="123">
        <f>ROUND(BD73+BD76,2)</f>
        <v>0</v>
      </c>
      <c r="BE72" s="7"/>
      <c r="BS72" s="124" t="s">
        <v>70</v>
      </c>
      <c r="BT72" s="124" t="s">
        <v>75</v>
      </c>
      <c r="BU72" s="124" t="s">
        <v>72</v>
      </c>
      <c r="BV72" s="124" t="s">
        <v>73</v>
      </c>
      <c r="BW72" s="124" t="s">
        <v>124</v>
      </c>
      <c r="BX72" s="124" t="s">
        <v>5</v>
      </c>
      <c r="CL72" s="124" t="s">
        <v>19</v>
      </c>
      <c r="CM72" s="124" t="s">
        <v>79</v>
      </c>
    </row>
    <row r="73" s="4" customFormat="1" ht="23.25" customHeight="1">
      <c r="A73" s="4"/>
      <c r="B73" s="64"/>
      <c r="C73" s="125"/>
      <c r="D73" s="125"/>
      <c r="E73" s="126" t="s">
        <v>125</v>
      </c>
      <c r="F73" s="126"/>
      <c r="G73" s="126"/>
      <c r="H73" s="126"/>
      <c r="I73" s="126"/>
      <c r="J73" s="125"/>
      <c r="K73" s="126" t="s">
        <v>126</v>
      </c>
      <c r="L73" s="126"/>
      <c r="M73" s="126"/>
      <c r="N73" s="126"/>
      <c r="O73" s="126"/>
      <c r="P73" s="126"/>
      <c r="Q73" s="126"/>
      <c r="R73" s="126"/>
      <c r="S73" s="126"/>
      <c r="T73" s="126"/>
      <c r="U73" s="126"/>
      <c r="V73" s="126"/>
      <c r="W73" s="126"/>
      <c r="X73" s="126"/>
      <c r="Y73" s="126"/>
      <c r="Z73" s="126"/>
      <c r="AA73" s="126"/>
      <c r="AB73" s="126"/>
      <c r="AC73" s="126"/>
      <c r="AD73" s="126"/>
      <c r="AE73" s="126"/>
      <c r="AF73" s="126"/>
      <c r="AG73" s="127">
        <f>ROUND(SUM(AG74:AG75),2)</f>
        <v>0</v>
      </c>
      <c r="AH73" s="125"/>
      <c r="AI73" s="125"/>
      <c r="AJ73" s="125"/>
      <c r="AK73" s="125"/>
      <c r="AL73" s="125"/>
      <c r="AM73" s="125"/>
      <c r="AN73" s="128">
        <f>SUM(AG73,AT73)</f>
        <v>0</v>
      </c>
      <c r="AO73" s="125"/>
      <c r="AP73" s="125"/>
      <c r="AQ73" s="129" t="s">
        <v>82</v>
      </c>
      <c r="AR73" s="66"/>
      <c r="AS73" s="130">
        <f>ROUND(SUM(AS74:AS75),2)</f>
        <v>0</v>
      </c>
      <c r="AT73" s="131">
        <f>ROUND(SUM(AV73:AW73),2)</f>
        <v>0</v>
      </c>
      <c r="AU73" s="132">
        <f>ROUND(SUM(AU74:AU75),5)</f>
        <v>0</v>
      </c>
      <c r="AV73" s="131">
        <f>ROUND(AZ73*L29,2)</f>
        <v>0</v>
      </c>
      <c r="AW73" s="131">
        <f>ROUND(BA73*L30,2)</f>
        <v>0</v>
      </c>
      <c r="AX73" s="131">
        <f>ROUND(BB73*L29,2)</f>
        <v>0</v>
      </c>
      <c r="AY73" s="131">
        <f>ROUND(BC73*L30,2)</f>
        <v>0</v>
      </c>
      <c r="AZ73" s="131">
        <f>ROUND(SUM(AZ74:AZ75),2)</f>
        <v>0</v>
      </c>
      <c r="BA73" s="131">
        <f>ROUND(SUM(BA74:BA75),2)</f>
        <v>0</v>
      </c>
      <c r="BB73" s="131">
        <f>ROUND(SUM(BB74:BB75),2)</f>
        <v>0</v>
      </c>
      <c r="BC73" s="131">
        <f>ROUND(SUM(BC74:BC75),2)</f>
        <v>0</v>
      </c>
      <c r="BD73" s="133">
        <f>ROUND(SUM(BD74:BD75),2)</f>
        <v>0</v>
      </c>
      <c r="BE73" s="4"/>
      <c r="BS73" s="134" t="s">
        <v>70</v>
      </c>
      <c r="BT73" s="134" t="s">
        <v>79</v>
      </c>
      <c r="BU73" s="134" t="s">
        <v>72</v>
      </c>
      <c r="BV73" s="134" t="s">
        <v>73</v>
      </c>
      <c r="BW73" s="134" t="s">
        <v>127</v>
      </c>
      <c r="BX73" s="134" t="s">
        <v>124</v>
      </c>
      <c r="CL73" s="134" t="s">
        <v>19</v>
      </c>
    </row>
    <row r="74" s="4" customFormat="1" ht="16.5" customHeight="1">
      <c r="A74" s="135" t="s">
        <v>84</v>
      </c>
      <c r="B74" s="64"/>
      <c r="C74" s="125"/>
      <c r="D74" s="125"/>
      <c r="E74" s="125"/>
      <c r="F74" s="126" t="s">
        <v>128</v>
      </c>
      <c r="G74" s="126"/>
      <c r="H74" s="126"/>
      <c r="I74" s="126"/>
      <c r="J74" s="126"/>
      <c r="K74" s="125"/>
      <c r="L74" s="126" t="s">
        <v>86</v>
      </c>
      <c r="M74" s="126"/>
      <c r="N74" s="126"/>
      <c r="O74" s="126"/>
      <c r="P74" s="126"/>
      <c r="Q74" s="126"/>
      <c r="R74" s="126"/>
      <c r="S74" s="126"/>
      <c r="T74" s="126"/>
      <c r="U74" s="126"/>
      <c r="V74" s="126"/>
      <c r="W74" s="126"/>
      <c r="X74" s="126"/>
      <c r="Y74" s="126"/>
      <c r="Z74" s="126"/>
      <c r="AA74" s="126"/>
      <c r="AB74" s="126"/>
      <c r="AC74" s="126"/>
      <c r="AD74" s="126"/>
      <c r="AE74" s="126"/>
      <c r="AF74" s="126"/>
      <c r="AG74" s="128">
        <f>'SO 5.1 - ZRN'!J34</f>
        <v>0</v>
      </c>
      <c r="AH74" s="125"/>
      <c r="AI74" s="125"/>
      <c r="AJ74" s="125"/>
      <c r="AK74" s="125"/>
      <c r="AL74" s="125"/>
      <c r="AM74" s="125"/>
      <c r="AN74" s="128">
        <f>SUM(AG74,AT74)</f>
        <v>0</v>
      </c>
      <c r="AO74" s="125"/>
      <c r="AP74" s="125"/>
      <c r="AQ74" s="129" t="s">
        <v>82</v>
      </c>
      <c r="AR74" s="66"/>
      <c r="AS74" s="130">
        <v>0</v>
      </c>
      <c r="AT74" s="131">
        <f>ROUND(SUM(AV74:AW74),2)</f>
        <v>0</v>
      </c>
      <c r="AU74" s="132">
        <f>'SO 5.1 - ZRN'!P104</f>
        <v>0</v>
      </c>
      <c r="AV74" s="131">
        <f>'SO 5.1 - ZRN'!J37</f>
        <v>0</v>
      </c>
      <c r="AW74" s="131">
        <f>'SO 5.1 - ZRN'!J38</f>
        <v>0</v>
      </c>
      <c r="AX74" s="131">
        <f>'SO 5.1 - ZRN'!J39</f>
        <v>0</v>
      </c>
      <c r="AY74" s="131">
        <f>'SO 5.1 - ZRN'!J40</f>
        <v>0</v>
      </c>
      <c r="AZ74" s="131">
        <f>'SO 5.1 - ZRN'!F37</f>
        <v>0</v>
      </c>
      <c r="BA74" s="131">
        <f>'SO 5.1 - ZRN'!F38</f>
        <v>0</v>
      </c>
      <c r="BB74" s="131">
        <f>'SO 5.1 - ZRN'!F39</f>
        <v>0</v>
      </c>
      <c r="BC74" s="131">
        <f>'SO 5.1 - ZRN'!F40</f>
        <v>0</v>
      </c>
      <c r="BD74" s="133">
        <f>'SO 5.1 - ZRN'!F41</f>
        <v>0</v>
      </c>
      <c r="BE74" s="4"/>
      <c r="BT74" s="134" t="s">
        <v>87</v>
      </c>
      <c r="BV74" s="134" t="s">
        <v>73</v>
      </c>
      <c r="BW74" s="134" t="s">
        <v>129</v>
      </c>
      <c r="BX74" s="134" t="s">
        <v>127</v>
      </c>
      <c r="CL74" s="134" t="s">
        <v>19</v>
      </c>
    </row>
    <row r="75" s="4" customFormat="1" ht="16.5" customHeight="1">
      <c r="A75" s="135" t="s">
        <v>84</v>
      </c>
      <c r="B75" s="64"/>
      <c r="C75" s="125"/>
      <c r="D75" s="125"/>
      <c r="E75" s="125"/>
      <c r="F75" s="126" t="s">
        <v>130</v>
      </c>
      <c r="G75" s="126"/>
      <c r="H75" s="126"/>
      <c r="I75" s="126"/>
      <c r="J75" s="126"/>
      <c r="K75" s="125"/>
      <c r="L75" s="126" t="s">
        <v>90</v>
      </c>
      <c r="M75" s="126"/>
      <c r="N75" s="126"/>
      <c r="O75" s="126"/>
      <c r="P75" s="126"/>
      <c r="Q75" s="126"/>
      <c r="R75" s="126"/>
      <c r="S75" s="126"/>
      <c r="T75" s="126"/>
      <c r="U75" s="126"/>
      <c r="V75" s="126"/>
      <c r="W75" s="126"/>
      <c r="X75" s="126"/>
      <c r="Y75" s="126"/>
      <c r="Z75" s="126"/>
      <c r="AA75" s="126"/>
      <c r="AB75" s="126"/>
      <c r="AC75" s="126"/>
      <c r="AD75" s="126"/>
      <c r="AE75" s="126"/>
      <c r="AF75" s="126"/>
      <c r="AG75" s="128">
        <f>'SO 5.2 - VRN'!J34</f>
        <v>0</v>
      </c>
      <c r="AH75" s="125"/>
      <c r="AI75" s="125"/>
      <c r="AJ75" s="125"/>
      <c r="AK75" s="125"/>
      <c r="AL75" s="125"/>
      <c r="AM75" s="125"/>
      <c r="AN75" s="128">
        <f>SUM(AG75,AT75)</f>
        <v>0</v>
      </c>
      <c r="AO75" s="125"/>
      <c r="AP75" s="125"/>
      <c r="AQ75" s="129" t="s">
        <v>82</v>
      </c>
      <c r="AR75" s="66"/>
      <c r="AS75" s="130">
        <v>0</v>
      </c>
      <c r="AT75" s="131">
        <f>ROUND(SUM(AV75:AW75),2)</f>
        <v>0</v>
      </c>
      <c r="AU75" s="132">
        <f>'SO 5.2 - VRN'!P92</f>
        <v>0</v>
      </c>
      <c r="AV75" s="131">
        <f>'SO 5.2 - VRN'!J37</f>
        <v>0</v>
      </c>
      <c r="AW75" s="131">
        <f>'SO 5.2 - VRN'!J38</f>
        <v>0</v>
      </c>
      <c r="AX75" s="131">
        <f>'SO 5.2 - VRN'!J39</f>
        <v>0</v>
      </c>
      <c r="AY75" s="131">
        <f>'SO 5.2 - VRN'!J40</f>
        <v>0</v>
      </c>
      <c r="AZ75" s="131">
        <f>'SO 5.2 - VRN'!F37</f>
        <v>0</v>
      </c>
      <c r="BA75" s="131">
        <f>'SO 5.2 - VRN'!F38</f>
        <v>0</v>
      </c>
      <c r="BB75" s="131">
        <f>'SO 5.2 - VRN'!F39</f>
        <v>0</v>
      </c>
      <c r="BC75" s="131">
        <f>'SO 5.2 - VRN'!F40</f>
        <v>0</v>
      </c>
      <c r="BD75" s="133">
        <f>'SO 5.2 - VRN'!F41</f>
        <v>0</v>
      </c>
      <c r="BE75" s="4"/>
      <c r="BT75" s="134" t="s">
        <v>87</v>
      </c>
      <c r="BV75" s="134" t="s">
        <v>73</v>
      </c>
      <c r="BW75" s="134" t="s">
        <v>131</v>
      </c>
      <c r="BX75" s="134" t="s">
        <v>127</v>
      </c>
      <c r="CL75" s="134" t="s">
        <v>19</v>
      </c>
    </row>
    <row r="76" s="4" customFormat="1" ht="23.25" customHeight="1">
      <c r="A76" s="135" t="s">
        <v>84</v>
      </c>
      <c r="B76" s="64"/>
      <c r="C76" s="125"/>
      <c r="D76" s="125"/>
      <c r="E76" s="126" t="s">
        <v>92</v>
      </c>
      <c r="F76" s="126"/>
      <c r="G76" s="126"/>
      <c r="H76" s="126"/>
      <c r="I76" s="126"/>
      <c r="J76" s="125"/>
      <c r="K76" s="126" t="s">
        <v>132</v>
      </c>
      <c r="L76" s="126"/>
      <c r="M76" s="126"/>
      <c r="N76" s="126"/>
      <c r="O76" s="126"/>
      <c r="P76" s="126"/>
      <c r="Q76" s="126"/>
      <c r="R76" s="126"/>
      <c r="S76" s="126"/>
      <c r="T76" s="126"/>
      <c r="U76" s="126"/>
      <c r="V76" s="126"/>
      <c r="W76" s="126"/>
      <c r="X76" s="126"/>
      <c r="Y76" s="126"/>
      <c r="Z76" s="126"/>
      <c r="AA76" s="126"/>
      <c r="AB76" s="126"/>
      <c r="AC76" s="126"/>
      <c r="AD76" s="126"/>
      <c r="AE76" s="126"/>
      <c r="AF76" s="126"/>
      <c r="AG76" s="128">
        <f>'∑ - Materiál dodávaný obj..._02'!J32</f>
        <v>0</v>
      </c>
      <c r="AH76" s="125"/>
      <c r="AI76" s="125"/>
      <c r="AJ76" s="125"/>
      <c r="AK76" s="125"/>
      <c r="AL76" s="125"/>
      <c r="AM76" s="125"/>
      <c r="AN76" s="128">
        <f>SUM(AG76,AT76)</f>
        <v>0</v>
      </c>
      <c r="AO76" s="125"/>
      <c r="AP76" s="125"/>
      <c r="AQ76" s="129" t="s">
        <v>82</v>
      </c>
      <c r="AR76" s="66"/>
      <c r="AS76" s="130">
        <v>0</v>
      </c>
      <c r="AT76" s="131">
        <f>ROUND(SUM(AV76:AW76),2)</f>
        <v>0</v>
      </c>
      <c r="AU76" s="132">
        <f>'∑ - Materiál dodávaný obj..._02'!P86</f>
        <v>0</v>
      </c>
      <c r="AV76" s="131">
        <f>'∑ - Materiál dodávaný obj..._02'!J35</f>
        <v>0</v>
      </c>
      <c r="AW76" s="131">
        <f>'∑ - Materiál dodávaný obj..._02'!J36</f>
        <v>0</v>
      </c>
      <c r="AX76" s="131">
        <f>'∑ - Materiál dodávaný obj..._02'!J37</f>
        <v>0</v>
      </c>
      <c r="AY76" s="131">
        <f>'∑ - Materiál dodávaný obj..._02'!J38</f>
        <v>0</v>
      </c>
      <c r="AZ76" s="131">
        <f>'∑ - Materiál dodávaný obj..._02'!F35</f>
        <v>0</v>
      </c>
      <c r="BA76" s="131">
        <f>'∑ - Materiál dodávaný obj..._02'!F36</f>
        <v>0</v>
      </c>
      <c r="BB76" s="131">
        <f>'∑ - Materiál dodávaný obj..._02'!F37</f>
        <v>0</v>
      </c>
      <c r="BC76" s="131">
        <f>'∑ - Materiál dodávaný obj..._02'!F38</f>
        <v>0</v>
      </c>
      <c r="BD76" s="133">
        <f>'∑ - Materiál dodávaný obj..._02'!F39</f>
        <v>0</v>
      </c>
      <c r="BE76" s="4"/>
      <c r="BT76" s="134" t="s">
        <v>79</v>
      </c>
      <c r="BV76" s="134" t="s">
        <v>73</v>
      </c>
      <c r="BW76" s="134" t="s">
        <v>133</v>
      </c>
      <c r="BX76" s="134" t="s">
        <v>124</v>
      </c>
      <c r="CL76" s="134" t="s">
        <v>19</v>
      </c>
    </row>
    <row r="77" s="7" customFormat="1" ht="16.5" customHeight="1">
      <c r="A77" s="7"/>
      <c r="B77" s="112"/>
      <c r="C77" s="113"/>
      <c r="D77" s="114" t="s">
        <v>134</v>
      </c>
      <c r="E77" s="114"/>
      <c r="F77" s="114"/>
      <c r="G77" s="114"/>
      <c r="H77" s="114"/>
      <c r="I77" s="115"/>
      <c r="J77" s="114" t="s">
        <v>135</v>
      </c>
      <c r="K77" s="114"/>
      <c r="L77" s="114"/>
      <c r="M77" s="114"/>
      <c r="N77" s="114"/>
      <c r="O77" s="114"/>
      <c r="P77" s="114"/>
      <c r="Q77" s="114"/>
      <c r="R77" s="114"/>
      <c r="S77" s="114"/>
      <c r="T77" s="114"/>
      <c r="U77" s="114"/>
      <c r="V77" s="114"/>
      <c r="W77" s="114"/>
      <c r="X77" s="114"/>
      <c r="Y77" s="114"/>
      <c r="Z77" s="114"/>
      <c r="AA77" s="114"/>
      <c r="AB77" s="114"/>
      <c r="AC77" s="114"/>
      <c r="AD77" s="114"/>
      <c r="AE77" s="114"/>
      <c r="AF77" s="114"/>
      <c r="AG77" s="116">
        <f>ROUND(AG78,2)</f>
        <v>0</v>
      </c>
      <c r="AH77" s="115"/>
      <c r="AI77" s="115"/>
      <c r="AJ77" s="115"/>
      <c r="AK77" s="115"/>
      <c r="AL77" s="115"/>
      <c r="AM77" s="115"/>
      <c r="AN77" s="117">
        <f>SUM(AG77,AT77)</f>
        <v>0</v>
      </c>
      <c r="AO77" s="115"/>
      <c r="AP77" s="115"/>
      <c r="AQ77" s="118" t="s">
        <v>77</v>
      </c>
      <c r="AR77" s="119"/>
      <c r="AS77" s="120">
        <f>ROUND(AS78,2)</f>
        <v>0</v>
      </c>
      <c r="AT77" s="121">
        <f>ROUND(SUM(AV77:AW77),2)</f>
        <v>0</v>
      </c>
      <c r="AU77" s="122">
        <f>ROUND(AU78,5)</f>
        <v>0</v>
      </c>
      <c r="AV77" s="121">
        <f>ROUND(AZ77*L29,2)</f>
        <v>0</v>
      </c>
      <c r="AW77" s="121">
        <f>ROUND(BA77*L30,2)</f>
        <v>0</v>
      </c>
      <c r="AX77" s="121">
        <f>ROUND(BB77*L29,2)</f>
        <v>0</v>
      </c>
      <c r="AY77" s="121">
        <f>ROUND(BC77*L30,2)</f>
        <v>0</v>
      </c>
      <c r="AZ77" s="121">
        <f>ROUND(AZ78,2)</f>
        <v>0</v>
      </c>
      <c r="BA77" s="121">
        <f>ROUND(BA78,2)</f>
        <v>0</v>
      </c>
      <c r="BB77" s="121">
        <f>ROUND(BB78,2)</f>
        <v>0</v>
      </c>
      <c r="BC77" s="121">
        <f>ROUND(BC78,2)</f>
        <v>0</v>
      </c>
      <c r="BD77" s="123">
        <f>ROUND(BD78,2)</f>
        <v>0</v>
      </c>
      <c r="BE77" s="7"/>
      <c r="BS77" s="124" t="s">
        <v>70</v>
      </c>
      <c r="BT77" s="124" t="s">
        <v>75</v>
      </c>
      <c r="BU77" s="124" t="s">
        <v>72</v>
      </c>
      <c r="BV77" s="124" t="s">
        <v>73</v>
      </c>
      <c r="BW77" s="124" t="s">
        <v>136</v>
      </c>
      <c r="BX77" s="124" t="s">
        <v>5</v>
      </c>
      <c r="CL77" s="124" t="s">
        <v>19</v>
      </c>
      <c r="CM77" s="124" t="s">
        <v>79</v>
      </c>
    </row>
    <row r="78" s="4" customFormat="1" ht="23.25" customHeight="1">
      <c r="A78" s="4"/>
      <c r="B78" s="64"/>
      <c r="C78" s="125"/>
      <c r="D78" s="125"/>
      <c r="E78" s="126" t="s">
        <v>137</v>
      </c>
      <c r="F78" s="126"/>
      <c r="G78" s="126"/>
      <c r="H78" s="126"/>
      <c r="I78" s="126"/>
      <c r="J78" s="125"/>
      <c r="K78" s="126" t="s">
        <v>138</v>
      </c>
      <c r="L78" s="126"/>
      <c r="M78" s="126"/>
      <c r="N78" s="126"/>
      <c r="O78" s="126"/>
      <c r="P78" s="126"/>
      <c r="Q78" s="126"/>
      <c r="R78" s="126"/>
      <c r="S78" s="126"/>
      <c r="T78" s="126"/>
      <c r="U78" s="126"/>
      <c r="V78" s="126"/>
      <c r="W78" s="126"/>
      <c r="X78" s="126"/>
      <c r="Y78" s="126"/>
      <c r="Z78" s="126"/>
      <c r="AA78" s="126"/>
      <c r="AB78" s="126"/>
      <c r="AC78" s="126"/>
      <c r="AD78" s="126"/>
      <c r="AE78" s="126"/>
      <c r="AF78" s="126"/>
      <c r="AG78" s="127">
        <f>ROUND(SUM(AG79:AG80),2)</f>
        <v>0</v>
      </c>
      <c r="AH78" s="125"/>
      <c r="AI78" s="125"/>
      <c r="AJ78" s="125"/>
      <c r="AK78" s="125"/>
      <c r="AL78" s="125"/>
      <c r="AM78" s="125"/>
      <c r="AN78" s="128">
        <f>SUM(AG78,AT78)</f>
        <v>0</v>
      </c>
      <c r="AO78" s="125"/>
      <c r="AP78" s="125"/>
      <c r="AQ78" s="129" t="s">
        <v>82</v>
      </c>
      <c r="AR78" s="66"/>
      <c r="AS78" s="130">
        <f>ROUND(SUM(AS79:AS80),2)</f>
        <v>0</v>
      </c>
      <c r="AT78" s="131">
        <f>ROUND(SUM(AV78:AW78),2)</f>
        <v>0</v>
      </c>
      <c r="AU78" s="132">
        <f>ROUND(SUM(AU79:AU80),5)</f>
        <v>0</v>
      </c>
      <c r="AV78" s="131">
        <f>ROUND(AZ78*L29,2)</f>
        <v>0</v>
      </c>
      <c r="AW78" s="131">
        <f>ROUND(BA78*L30,2)</f>
        <v>0</v>
      </c>
      <c r="AX78" s="131">
        <f>ROUND(BB78*L29,2)</f>
        <v>0</v>
      </c>
      <c r="AY78" s="131">
        <f>ROUND(BC78*L30,2)</f>
        <v>0</v>
      </c>
      <c r="AZ78" s="131">
        <f>ROUND(SUM(AZ79:AZ80),2)</f>
        <v>0</v>
      </c>
      <c r="BA78" s="131">
        <f>ROUND(SUM(BA79:BA80),2)</f>
        <v>0</v>
      </c>
      <c r="BB78" s="131">
        <f>ROUND(SUM(BB79:BB80),2)</f>
        <v>0</v>
      </c>
      <c r="BC78" s="131">
        <f>ROUND(SUM(BC79:BC80),2)</f>
        <v>0</v>
      </c>
      <c r="BD78" s="133">
        <f>ROUND(SUM(BD79:BD80),2)</f>
        <v>0</v>
      </c>
      <c r="BE78" s="4"/>
      <c r="BS78" s="134" t="s">
        <v>70</v>
      </c>
      <c r="BT78" s="134" t="s">
        <v>79</v>
      </c>
      <c r="BU78" s="134" t="s">
        <v>72</v>
      </c>
      <c r="BV78" s="134" t="s">
        <v>73</v>
      </c>
      <c r="BW78" s="134" t="s">
        <v>139</v>
      </c>
      <c r="BX78" s="134" t="s">
        <v>136</v>
      </c>
      <c r="CL78" s="134" t="s">
        <v>19</v>
      </c>
    </row>
    <row r="79" s="4" customFormat="1" ht="16.5" customHeight="1">
      <c r="A79" s="135" t="s">
        <v>84</v>
      </c>
      <c r="B79" s="64"/>
      <c r="C79" s="125"/>
      <c r="D79" s="125"/>
      <c r="E79" s="125"/>
      <c r="F79" s="126" t="s">
        <v>140</v>
      </c>
      <c r="G79" s="126"/>
      <c r="H79" s="126"/>
      <c r="I79" s="126"/>
      <c r="J79" s="126"/>
      <c r="K79" s="125"/>
      <c r="L79" s="126" t="s">
        <v>86</v>
      </c>
      <c r="M79" s="126"/>
      <c r="N79" s="126"/>
      <c r="O79" s="126"/>
      <c r="P79" s="126"/>
      <c r="Q79" s="126"/>
      <c r="R79" s="126"/>
      <c r="S79" s="126"/>
      <c r="T79" s="126"/>
      <c r="U79" s="126"/>
      <c r="V79" s="126"/>
      <c r="W79" s="126"/>
      <c r="X79" s="126"/>
      <c r="Y79" s="126"/>
      <c r="Z79" s="126"/>
      <c r="AA79" s="126"/>
      <c r="AB79" s="126"/>
      <c r="AC79" s="126"/>
      <c r="AD79" s="126"/>
      <c r="AE79" s="126"/>
      <c r="AF79" s="126"/>
      <c r="AG79" s="128">
        <f>'SO 6.1 - ZRN'!J34</f>
        <v>0</v>
      </c>
      <c r="AH79" s="125"/>
      <c r="AI79" s="125"/>
      <c r="AJ79" s="125"/>
      <c r="AK79" s="125"/>
      <c r="AL79" s="125"/>
      <c r="AM79" s="125"/>
      <c r="AN79" s="128">
        <f>SUM(AG79,AT79)</f>
        <v>0</v>
      </c>
      <c r="AO79" s="125"/>
      <c r="AP79" s="125"/>
      <c r="AQ79" s="129" t="s">
        <v>82</v>
      </c>
      <c r="AR79" s="66"/>
      <c r="AS79" s="130">
        <v>0</v>
      </c>
      <c r="AT79" s="131">
        <f>ROUND(SUM(AV79:AW79),2)</f>
        <v>0</v>
      </c>
      <c r="AU79" s="132">
        <f>'SO 6.1 - ZRN'!P103</f>
        <v>0</v>
      </c>
      <c r="AV79" s="131">
        <f>'SO 6.1 - ZRN'!J37</f>
        <v>0</v>
      </c>
      <c r="AW79" s="131">
        <f>'SO 6.1 - ZRN'!J38</f>
        <v>0</v>
      </c>
      <c r="AX79" s="131">
        <f>'SO 6.1 - ZRN'!J39</f>
        <v>0</v>
      </c>
      <c r="AY79" s="131">
        <f>'SO 6.1 - ZRN'!J40</f>
        <v>0</v>
      </c>
      <c r="AZ79" s="131">
        <f>'SO 6.1 - ZRN'!F37</f>
        <v>0</v>
      </c>
      <c r="BA79" s="131">
        <f>'SO 6.1 - ZRN'!F38</f>
        <v>0</v>
      </c>
      <c r="BB79" s="131">
        <f>'SO 6.1 - ZRN'!F39</f>
        <v>0</v>
      </c>
      <c r="BC79" s="131">
        <f>'SO 6.1 - ZRN'!F40</f>
        <v>0</v>
      </c>
      <c r="BD79" s="133">
        <f>'SO 6.1 - ZRN'!F41</f>
        <v>0</v>
      </c>
      <c r="BE79" s="4"/>
      <c r="BT79" s="134" t="s">
        <v>87</v>
      </c>
      <c r="BV79" s="134" t="s">
        <v>73</v>
      </c>
      <c r="BW79" s="134" t="s">
        <v>141</v>
      </c>
      <c r="BX79" s="134" t="s">
        <v>139</v>
      </c>
      <c r="CL79" s="134" t="s">
        <v>19</v>
      </c>
    </row>
    <row r="80" s="4" customFormat="1" ht="16.5" customHeight="1">
      <c r="A80" s="135" t="s">
        <v>84</v>
      </c>
      <c r="B80" s="64"/>
      <c r="C80" s="125"/>
      <c r="D80" s="125"/>
      <c r="E80" s="125"/>
      <c r="F80" s="126" t="s">
        <v>142</v>
      </c>
      <c r="G80" s="126"/>
      <c r="H80" s="126"/>
      <c r="I80" s="126"/>
      <c r="J80" s="126"/>
      <c r="K80" s="125"/>
      <c r="L80" s="126" t="s">
        <v>90</v>
      </c>
      <c r="M80" s="126"/>
      <c r="N80" s="126"/>
      <c r="O80" s="126"/>
      <c r="P80" s="126"/>
      <c r="Q80" s="126"/>
      <c r="R80" s="126"/>
      <c r="S80" s="126"/>
      <c r="T80" s="126"/>
      <c r="U80" s="126"/>
      <c r="V80" s="126"/>
      <c r="W80" s="126"/>
      <c r="X80" s="126"/>
      <c r="Y80" s="126"/>
      <c r="Z80" s="126"/>
      <c r="AA80" s="126"/>
      <c r="AB80" s="126"/>
      <c r="AC80" s="126"/>
      <c r="AD80" s="126"/>
      <c r="AE80" s="126"/>
      <c r="AF80" s="126"/>
      <c r="AG80" s="128">
        <f>'SO 6.2 - VRN'!J34</f>
        <v>0</v>
      </c>
      <c r="AH80" s="125"/>
      <c r="AI80" s="125"/>
      <c r="AJ80" s="125"/>
      <c r="AK80" s="125"/>
      <c r="AL80" s="125"/>
      <c r="AM80" s="125"/>
      <c r="AN80" s="128">
        <f>SUM(AG80,AT80)</f>
        <v>0</v>
      </c>
      <c r="AO80" s="125"/>
      <c r="AP80" s="125"/>
      <c r="AQ80" s="129" t="s">
        <v>82</v>
      </c>
      <c r="AR80" s="66"/>
      <c r="AS80" s="130">
        <v>0</v>
      </c>
      <c r="AT80" s="131">
        <f>ROUND(SUM(AV80:AW80),2)</f>
        <v>0</v>
      </c>
      <c r="AU80" s="132">
        <f>'SO 6.2 - VRN'!P92</f>
        <v>0</v>
      </c>
      <c r="AV80" s="131">
        <f>'SO 6.2 - VRN'!J37</f>
        <v>0</v>
      </c>
      <c r="AW80" s="131">
        <f>'SO 6.2 - VRN'!J38</f>
        <v>0</v>
      </c>
      <c r="AX80" s="131">
        <f>'SO 6.2 - VRN'!J39</f>
        <v>0</v>
      </c>
      <c r="AY80" s="131">
        <f>'SO 6.2 - VRN'!J40</f>
        <v>0</v>
      </c>
      <c r="AZ80" s="131">
        <f>'SO 6.2 - VRN'!F37</f>
        <v>0</v>
      </c>
      <c r="BA80" s="131">
        <f>'SO 6.2 - VRN'!F38</f>
        <v>0</v>
      </c>
      <c r="BB80" s="131">
        <f>'SO 6.2 - VRN'!F39</f>
        <v>0</v>
      </c>
      <c r="BC80" s="131">
        <f>'SO 6.2 - VRN'!F40</f>
        <v>0</v>
      </c>
      <c r="BD80" s="133">
        <f>'SO 6.2 - VRN'!F41</f>
        <v>0</v>
      </c>
      <c r="BE80" s="4"/>
      <c r="BT80" s="134" t="s">
        <v>87</v>
      </c>
      <c r="BV80" s="134" t="s">
        <v>73</v>
      </c>
      <c r="BW80" s="134" t="s">
        <v>143</v>
      </c>
      <c r="BX80" s="134" t="s">
        <v>139</v>
      </c>
      <c r="CL80" s="134" t="s">
        <v>19</v>
      </c>
    </row>
    <row r="81" s="7" customFormat="1" ht="16.5" customHeight="1">
      <c r="A81" s="7"/>
      <c r="B81" s="112"/>
      <c r="C81" s="113"/>
      <c r="D81" s="114" t="s">
        <v>144</v>
      </c>
      <c r="E81" s="114"/>
      <c r="F81" s="114"/>
      <c r="G81" s="114"/>
      <c r="H81" s="114"/>
      <c r="I81" s="115"/>
      <c r="J81" s="114" t="s">
        <v>145</v>
      </c>
      <c r="K81" s="114"/>
      <c r="L81" s="114"/>
      <c r="M81" s="114"/>
      <c r="N81" s="114"/>
      <c r="O81" s="114"/>
      <c r="P81" s="114"/>
      <c r="Q81" s="114"/>
      <c r="R81" s="114"/>
      <c r="S81" s="114"/>
      <c r="T81" s="114"/>
      <c r="U81" s="114"/>
      <c r="V81" s="114"/>
      <c r="W81" s="114"/>
      <c r="X81" s="114"/>
      <c r="Y81" s="114"/>
      <c r="Z81" s="114"/>
      <c r="AA81" s="114"/>
      <c r="AB81" s="114"/>
      <c r="AC81" s="114"/>
      <c r="AD81" s="114"/>
      <c r="AE81" s="114"/>
      <c r="AF81" s="114"/>
      <c r="AG81" s="116">
        <f>ROUND(AG82,2)</f>
        <v>0</v>
      </c>
      <c r="AH81" s="115"/>
      <c r="AI81" s="115"/>
      <c r="AJ81" s="115"/>
      <c r="AK81" s="115"/>
      <c r="AL81" s="115"/>
      <c r="AM81" s="115"/>
      <c r="AN81" s="117">
        <f>SUM(AG81,AT81)</f>
        <v>0</v>
      </c>
      <c r="AO81" s="115"/>
      <c r="AP81" s="115"/>
      <c r="AQ81" s="118" t="s">
        <v>77</v>
      </c>
      <c r="AR81" s="119"/>
      <c r="AS81" s="120">
        <f>ROUND(AS82,2)</f>
        <v>0</v>
      </c>
      <c r="AT81" s="121">
        <f>ROUND(SUM(AV81:AW81),2)</f>
        <v>0</v>
      </c>
      <c r="AU81" s="122">
        <f>ROUND(AU82,5)</f>
        <v>0</v>
      </c>
      <c r="AV81" s="121">
        <f>ROUND(AZ81*L29,2)</f>
        <v>0</v>
      </c>
      <c r="AW81" s="121">
        <f>ROUND(BA81*L30,2)</f>
        <v>0</v>
      </c>
      <c r="AX81" s="121">
        <f>ROUND(BB81*L29,2)</f>
        <v>0</v>
      </c>
      <c r="AY81" s="121">
        <f>ROUND(BC81*L30,2)</f>
        <v>0</v>
      </c>
      <c r="AZ81" s="121">
        <f>ROUND(AZ82,2)</f>
        <v>0</v>
      </c>
      <c r="BA81" s="121">
        <f>ROUND(BA82,2)</f>
        <v>0</v>
      </c>
      <c r="BB81" s="121">
        <f>ROUND(BB82,2)</f>
        <v>0</v>
      </c>
      <c r="BC81" s="121">
        <f>ROUND(BC82,2)</f>
        <v>0</v>
      </c>
      <c r="BD81" s="123">
        <f>ROUND(BD82,2)</f>
        <v>0</v>
      </c>
      <c r="BE81" s="7"/>
      <c r="BS81" s="124" t="s">
        <v>70</v>
      </c>
      <c r="BT81" s="124" t="s">
        <v>75</v>
      </c>
      <c r="BU81" s="124" t="s">
        <v>72</v>
      </c>
      <c r="BV81" s="124" t="s">
        <v>73</v>
      </c>
      <c r="BW81" s="124" t="s">
        <v>146</v>
      </c>
      <c r="BX81" s="124" t="s">
        <v>5</v>
      </c>
      <c r="CL81" s="124" t="s">
        <v>19</v>
      </c>
      <c r="CM81" s="124" t="s">
        <v>79</v>
      </c>
    </row>
    <row r="82" s="4" customFormat="1" ht="23.25" customHeight="1">
      <c r="A82" s="4"/>
      <c r="B82" s="64"/>
      <c r="C82" s="125"/>
      <c r="D82" s="125"/>
      <c r="E82" s="126" t="s">
        <v>147</v>
      </c>
      <c r="F82" s="126"/>
      <c r="G82" s="126"/>
      <c r="H82" s="126"/>
      <c r="I82" s="126"/>
      <c r="J82" s="125"/>
      <c r="K82" s="126" t="s">
        <v>148</v>
      </c>
      <c r="L82" s="126"/>
      <c r="M82" s="126"/>
      <c r="N82" s="126"/>
      <c r="O82" s="126"/>
      <c r="P82" s="126"/>
      <c r="Q82" s="126"/>
      <c r="R82" s="126"/>
      <c r="S82" s="126"/>
      <c r="T82" s="126"/>
      <c r="U82" s="126"/>
      <c r="V82" s="126"/>
      <c r="W82" s="126"/>
      <c r="X82" s="126"/>
      <c r="Y82" s="126"/>
      <c r="Z82" s="126"/>
      <c r="AA82" s="126"/>
      <c r="AB82" s="126"/>
      <c r="AC82" s="126"/>
      <c r="AD82" s="126"/>
      <c r="AE82" s="126"/>
      <c r="AF82" s="126"/>
      <c r="AG82" s="127">
        <f>ROUND(SUM(AG83:AG84),2)</f>
        <v>0</v>
      </c>
      <c r="AH82" s="125"/>
      <c r="AI82" s="125"/>
      <c r="AJ82" s="125"/>
      <c r="AK82" s="125"/>
      <c r="AL82" s="125"/>
      <c r="AM82" s="125"/>
      <c r="AN82" s="128">
        <f>SUM(AG82,AT82)</f>
        <v>0</v>
      </c>
      <c r="AO82" s="125"/>
      <c r="AP82" s="125"/>
      <c r="AQ82" s="129" t="s">
        <v>82</v>
      </c>
      <c r="AR82" s="66"/>
      <c r="AS82" s="130">
        <f>ROUND(SUM(AS83:AS84),2)</f>
        <v>0</v>
      </c>
      <c r="AT82" s="131">
        <f>ROUND(SUM(AV82:AW82),2)</f>
        <v>0</v>
      </c>
      <c r="AU82" s="132">
        <f>ROUND(SUM(AU83:AU84),5)</f>
        <v>0</v>
      </c>
      <c r="AV82" s="131">
        <f>ROUND(AZ82*L29,2)</f>
        <v>0</v>
      </c>
      <c r="AW82" s="131">
        <f>ROUND(BA82*L30,2)</f>
        <v>0</v>
      </c>
      <c r="AX82" s="131">
        <f>ROUND(BB82*L29,2)</f>
        <v>0</v>
      </c>
      <c r="AY82" s="131">
        <f>ROUND(BC82*L30,2)</f>
        <v>0</v>
      </c>
      <c r="AZ82" s="131">
        <f>ROUND(SUM(AZ83:AZ84),2)</f>
        <v>0</v>
      </c>
      <c r="BA82" s="131">
        <f>ROUND(SUM(BA83:BA84),2)</f>
        <v>0</v>
      </c>
      <c r="BB82" s="131">
        <f>ROUND(SUM(BB83:BB84),2)</f>
        <v>0</v>
      </c>
      <c r="BC82" s="131">
        <f>ROUND(SUM(BC83:BC84),2)</f>
        <v>0</v>
      </c>
      <c r="BD82" s="133">
        <f>ROUND(SUM(BD83:BD84),2)</f>
        <v>0</v>
      </c>
      <c r="BE82" s="4"/>
      <c r="BS82" s="134" t="s">
        <v>70</v>
      </c>
      <c r="BT82" s="134" t="s">
        <v>79</v>
      </c>
      <c r="BU82" s="134" t="s">
        <v>72</v>
      </c>
      <c r="BV82" s="134" t="s">
        <v>73</v>
      </c>
      <c r="BW82" s="134" t="s">
        <v>149</v>
      </c>
      <c r="BX82" s="134" t="s">
        <v>146</v>
      </c>
      <c r="CL82" s="134" t="s">
        <v>19</v>
      </c>
    </row>
    <row r="83" s="4" customFormat="1" ht="16.5" customHeight="1">
      <c r="A83" s="135" t="s">
        <v>84</v>
      </c>
      <c r="B83" s="64"/>
      <c r="C83" s="125"/>
      <c r="D83" s="125"/>
      <c r="E83" s="125"/>
      <c r="F83" s="126" t="s">
        <v>150</v>
      </c>
      <c r="G83" s="126"/>
      <c r="H83" s="126"/>
      <c r="I83" s="126"/>
      <c r="J83" s="126"/>
      <c r="K83" s="125"/>
      <c r="L83" s="126" t="s">
        <v>86</v>
      </c>
      <c r="M83" s="126"/>
      <c r="N83" s="126"/>
      <c r="O83" s="126"/>
      <c r="P83" s="126"/>
      <c r="Q83" s="126"/>
      <c r="R83" s="126"/>
      <c r="S83" s="126"/>
      <c r="T83" s="126"/>
      <c r="U83" s="126"/>
      <c r="V83" s="126"/>
      <c r="W83" s="126"/>
      <c r="X83" s="126"/>
      <c r="Y83" s="126"/>
      <c r="Z83" s="126"/>
      <c r="AA83" s="126"/>
      <c r="AB83" s="126"/>
      <c r="AC83" s="126"/>
      <c r="AD83" s="126"/>
      <c r="AE83" s="126"/>
      <c r="AF83" s="126"/>
      <c r="AG83" s="128">
        <f>'SO 7.1 - ZRN'!J34</f>
        <v>0</v>
      </c>
      <c r="AH83" s="125"/>
      <c r="AI83" s="125"/>
      <c r="AJ83" s="125"/>
      <c r="AK83" s="125"/>
      <c r="AL83" s="125"/>
      <c r="AM83" s="125"/>
      <c r="AN83" s="128">
        <f>SUM(AG83,AT83)</f>
        <v>0</v>
      </c>
      <c r="AO83" s="125"/>
      <c r="AP83" s="125"/>
      <c r="AQ83" s="129" t="s">
        <v>82</v>
      </c>
      <c r="AR83" s="66"/>
      <c r="AS83" s="130">
        <v>0</v>
      </c>
      <c r="AT83" s="131">
        <f>ROUND(SUM(AV83:AW83),2)</f>
        <v>0</v>
      </c>
      <c r="AU83" s="132">
        <f>'SO 7.1 - ZRN'!P106</f>
        <v>0</v>
      </c>
      <c r="AV83" s="131">
        <f>'SO 7.1 - ZRN'!J37</f>
        <v>0</v>
      </c>
      <c r="AW83" s="131">
        <f>'SO 7.1 - ZRN'!J38</f>
        <v>0</v>
      </c>
      <c r="AX83" s="131">
        <f>'SO 7.1 - ZRN'!J39</f>
        <v>0</v>
      </c>
      <c r="AY83" s="131">
        <f>'SO 7.1 - ZRN'!J40</f>
        <v>0</v>
      </c>
      <c r="AZ83" s="131">
        <f>'SO 7.1 - ZRN'!F37</f>
        <v>0</v>
      </c>
      <c r="BA83" s="131">
        <f>'SO 7.1 - ZRN'!F38</f>
        <v>0</v>
      </c>
      <c r="BB83" s="131">
        <f>'SO 7.1 - ZRN'!F39</f>
        <v>0</v>
      </c>
      <c r="BC83" s="131">
        <f>'SO 7.1 - ZRN'!F40</f>
        <v>0</v>
      </c>
      <c r="BD83" s="133">
        <f>'SO 7.1 - ZRN'!F41</f>
        <v>0</v>
      </c>
      <c r="BE83" s="4"/>
      <c r="BT83" s="134" t="s">
        <v>87</v>
      </c>
      <c r="BV83" s="134" t="s">
        <v>73</v>
      </c>
      <c r="BW83" s="134" t="s">
        <v>151</v>
      </c>
      <c r="BX83" s="134" t="s">
        <v>149</v>
      </c>
      <c r="CL83" s="134" t="s">
        <v>19</v>
      </c>
    </row>
    <row r="84" s="4" customFormat="1" ht="16.5" customHeight="1">
      <c r="A84" s="135" t="s">
        <v>84</v>
      </c>
      <c r="B84" s="64"/>
      <c r="C84" s="125"/>
      <c r="D84" s="125"/>
      <c r="E84" s="125"/>
      <c r="F84" s="126" t="s">
        <v>152</v>
      </c>
      <c r="G84" s="126"/>
      <c r="H84" s="126"/>
      <c r="I84" s="126"/>
      <c r="J84" s="126"/>
      <c r="K84" s="125"/>
      <c r="L84" s="126" t="s">
        <v>90</v>
      </c>
      <c r="M84" s="126"/>
      <c r="N84" s="126"/>
      <c r="O84" s="126"/>
      <c r="P84" s="126"/>
      <c r="Q84" s="126"/>
      <c r="R84" s="126"/>
      <c r="S84" s="126"/>
      <c r="T84" s="126"/>
      <c r="U84" s="126"/>
      <c r="V84" s="126"/>
      <c r="W84" s="126"/>
      <c r="X84" s="126"/>
      <c r="Y84" s="126"/>
      <c r="Z84" s="126"/>
      <c r="AA84" s="126"/>
      <c r="AB84" s="126"/>
      <c r="AC84" s="126"/>
      <c r="AD84" s="126"/>
      <c r="AE84" s="126"/>
      <c r="AF84" s="126"/>
      <c r="AG84" s="128">
        <f>'SO 7.2 - VRN'!J34</f>
        <v>0</v>
      </c>
      <c r="AH84" s="125"/>
      <c r="AI84" s="125"/>
      <c r="AJ84" s="125"/>
      <c r="AK84" s="125"/>
      <c r="AL84" s="125"/>
      <c r="AM84" s="125"/>
      <c r="AN84" s="128">
        <f>SUM(AG84,AT84)</f>
        <v>0</v>
      </c>
      <c r="AO84" s="125"/>
      <c r="AP84" s="125"/>
      <c r="AQ84" s="129" t="s">
        <v>82</v>
      </c>
      <c r="AR84" s="66"/>
      <c r="AS84" s="130">
        <v>0</v>
      </c>
      <c r="AT84" s="131">
        <f>ROUND(SUM(AV84:AW84),2)</f>
        <v>0</v>
      </c>
      <c r="AU84" s="132">
        <f>'SO 7.2 - VRN'!P92</f>
        <v>0</v>
      </c>
      <c r="AV84" s="131">
        <f>'SO 7.2 - VRN'!J37</f>
        <v>0</v>
      </c>
      <c r="AW84" s="131">
        <f>'SO 7.2 - VRN'!J38</f>
        <v>0</v>
      </c>
      <c r="AX84" s="131">
        <f>'SO 7.2 - VRN'!J39</f>
        <v>0</v>
      </c>
      <c r="AY84" s="131">
        <f>'SO 7.2 - VRN'!J40</f>
        <v>0</v>
      </c>
      <c r="AZ84" s="131">
        <f>'SO 7.2 - VRN'!F37</f>
        <v>0</v>
      </c>
      <c r="BA84" s="131">
        <f>'SO 7.2 - VRN'!F38</f>
        <v>0</v>
      </c>
      <c r="BB84" s="131">
        <f>'SO 7.2 - VRN'!F39</f>
        <v>0</v>
      </c>
      <c r="BC84" s="131">
        <f>'SO 7.2 - VRN'!F40</f>
        <v>0</v>
      </c>
      <c r="BD84" s="133">
        <f>'SO 7.2 - VRN'!F41</f>
        <v>0</v>
      </c>
      <c r="BE84" s="4"/>
      <c r="BT84" s="134" t="s">
        <v>87</v>
      </c>
      <c r="BV84" s="134" t="s">
        <v>73</v>
      </c>
      <c r="BW84" s="134" t="s">
        <v>153</v>
      </c>
      <c r="BX84" s="134" t="s">
        <v>149</v>
      </c>
      <c r="CL84" s="134" t="s">
        <v>19</v>
      </c>
    </row>
    <row r="85" s="7" customFormat="1" ht="16.5" customHeight="1">
      <c r="A85" s="7"/>
      <c r="B85" s="112"/>
      <c r="C85" s="113"/>
      <c r="D85" s="114" t="s">
        <v>154</v>
      </c>
      <c r="E85" s="114"/>
      <c r="F85" s="114"/>
      <c r="G85" s="114"/>
      <c r="H85" s="114"/>
      <c r="I85" s="115"/>
      <c r="J85" s="114" t="s">
        <v>155</v>
      </c>
      <c r="K85" s="114"/>
      <c r="L85" s="114"/>
      <c r="M85" s="114"/>
      <c r="N85" s="114"/>
      <c r="O85" s="114"/>
      <c r="P85" s="114"/>
      <c r="Q85" s="114"/>
      <c r="R85" s="114"/>
      <c r="S85" s="114"/>
      <c r="T85" s="114"/>
      <c r="U85" s="114"/>
      <c r="V85" s="114"/>
      <c r="W85" s="114"/>
      <c r="X85" s="114"/>
      <c r="Y85" s="114"/>
      <c r="Z85" s="114"/>
      <c r="AA85" s="114"/>
      <c r="AB85" s="114"/>
      <c r="AC85" s="114"/>
      <c r="AD85" s="114"/>
      <c r="AE85" s="114"/>
      <c r="AF85" s="114"/>
      <c r="AG85" s="116">
        <f>ROUND(AG86+AG89,2)</f>
        <v>0</v>
      </c>
      <c r="AH85" s="115"/>
      <c r="AI85" s="115"/>
      <c r="AJ85" s="115"/>
      <c r="AK85" s="115"/>
      <c r="AL85" s="115"/>
      <c r="AM85" s="115"/>
      <c r="AN85" s="117">
        <f>SUM(AG85,AT85)</f>
        <v>0</v>
      </c>
      <c r="AO85" s="115"/>
      <c r="AP85" s="115"/>
      <c r="AQ85" s="118" t="s">
        <v>77</v>
      </c>
      <c r="AR85" s="119"/>
      <c r="AS85" s="120">
        <f>ROUND(AS86+AS89,2)</f>
        <v>0</v>
      </c>
      <c r="AT85" s="121">
        <f>ROUND(SUM(AV85:AW85),2)</f>
        <v>0</v>
      </c>
      <c r="AU85" s="122">
        <f>ROUND(AU86+AU89,5)</f>
        <v>0</v>
      </c>
      <c r="AV85" s="121">
        <f>ROUND(AZ85*L29,2)</f>
        <v>0</v>
      </c>
      <c r="AW85" s="121">
        <f>ROUND(BA85*L30,2)</f>
        <v>0</v>
      </c>
      <c r="AX85" s="121">
        <f>ROUND(BB85*L29,2)</f>
        <v>0</v>
      </c>
      <c r="AY85" s="121">
        <f>ROUND(BC85*L30,2)</f>
        <v>0</v>
      </c>
      <c r="AZ85" s="121">
        <f>ROUND(AZ86+AZ89,2)</f>
        <v>0</v>
      </c>
      <c r="BA85" s="121">
        <f>ROUND(BA86+BA89,2)</f>
        <v>0</v>
      </c>
      <c r="BB85" s="121">
        <f>ROUND(BB86+BB89,2)</f>
        <v>0</v>
      </c>
      <c r="BC85" s="121">
        <f>ROUND(BC86+BC89,2)</f>
        <v>0</v>
      </c>
      <c r="BD85" s="123">
        <f>ROUND(BD86+BD89,2)</f>
        <v>0</v>
      </c>
      <c r="BE85" s="7"/>
      <c r="BS85" s="124" t="s">
        <v>70</v>
      </c>
      <c r="BT85" s="124" t="s">
        <v>75</v>
      </c>
      <c r="BU85" s="124" t="s">
        <v>72</v>
      </c>
      <c r="BV85" s="124" t="s">
        <v>73</v>
      </c>
      <c r="BW85" s="124" t="s">
        <v>156</v>
      </c>
      <c r="BX85" s="124" t="s">
        <v>5</v>
      </c>
      <c r="CL85" s="124" t="s">
        <v>19</v>
      </c>
      <c r="CM85" s="124" t="s">
        <v>79</v>
      </c>
    </row>
    <row r="86" s="4" customFormat="1" ht="23.25" customHeight="1">
      <c r="A86" s="4"/>
      <c r="B86" s="64"/>
      <c r="C86" s="125"/>
      <c r="D86" s="125"/>
      <c r="E86" s="126" t="s">
        <v>157</v>
      </c>
      <c r="F86" s="126"/>
      <c r="G86" s="126"/>
      <c r="H86" s="126"/>
      <c r="I86" s="126"/>
      <c r="J86" s="125"/>
      <c r="K86" s="126" t="s">
        <v>158</v>
      </c>
      <c r="L86" s="126"/>
      <c r="M86" s="126"/>
      <c r="N86" s="126"/>
      <c r="O86" s="126"/>
      <c r="P86" s="126"/>
      <c r="Q86" s="126"/>
      <c r="R86" s="126"/>
      <c r="S86" s="126"/>
      <c r="T86" s="126"/>
      <c r="U86" s="126"/>
      <c r="V86" s="126"/>
      <c r="W86" s="126"/>
      <c r="X86" s="126"/>
      <c r="Y86" s="126"/>
      <c r="Z86" s="126"/>
      <c r="AA86" s="126"/>
      <c r="AB86" s="126"/>
      <c r="AC86" s="126"/>
      <c r="AD86" s="126"/>
      <c r="AE86" s="126"/>
      <c r="AF86" s="126"/>
      <c r="AG86" s="127">
        <f>ROUND(SUM(AG87:AG88),2)</f>
        <v>0</v>
      </c>
      <c r="AH86" s="125"/>
      <c r="AI86" s="125"/>
      <c r="AJ86" s="125"/>
      <c r="AK86" s="125"/>
      <c r="AL86" s="125"/>
      <c r="AM86" s="125"/>
      <c r="AN86" s="128">
        <f>SUM(AG86,AT86)</f>
        <v>0</v>
      </c>
      <c r="AO86" s="125"/>
      <c r="AP86" s="125"/>
      <c r="AQ86" s="129" t="s">
        <v>82</v>
      </c>
      <c r="AR86" s="66"/>
      <c r="AS86" s="130">
        <f>ROUND(SUM(AS87:AS88),2)</f>
        <v>0</v>
      </c>
      <c r="AT86" s="131">
        <f>ROUND(SUM(AV86:AW86),2)</f>
        <v>0</v>
      </c>
      <c r="AU86" s="132">
        <f>ROUND(SUM(AU87:AU88),5)</f>
        <v>0</v>
      </c>
      <c r="AV86" s="131">
        <f>ROUND(AZ86*L29,2)</f>
        <v>0</v>
      </c>
      <c r="AW86" s="131">
        <f>ROUND(BA86*L30,2)</f>
        <v>0</v>
      </c>
      <c r="AX86" s="131">
        <f>ROUND(BB86*L29,2)</f>
        <v>0</v>
      </c>
      <c r="AY86" s="131">
        <f>ROUND(BC86*L30,2)</f>
        <v>0</v>
      </c>
      <c r="AZ86" s="131">
        <f>ROUND(SUM(AZ87:AZ88),2)</f>
        <v>0</v>
      </c>
      <c r="BA86" s="131">
        <f>ROUND(SUM(BA87:BA88),2)</f>
        <v>0</v>
      </c>
      <c r="BB86" s="131">
        <f>ROUND(SUM(BB87:BB88),2)</f>
        <v>0</v>
      </c>
      <c r="BC86" s="131">
        <f>ROUND(SUM(BC87:BC88),2)</f>
        <v>0</v>
      </c>
      <c r="BD86" s="133">
        <f>ROUND(SUM(BD87:BD88),2)</f>
        <v>0</v>
      </c>
      <c r="BE86" s="4"/>
      <c r="BS86" s="134" t="s">
        <v>70</v>
      </c>
      <c r="BT86" s="134" t="s">
        <v>79</v>
      </c>
      <c r="BU86" s="134" t="s">
        <v>72</v>
      </c>
      <c r="BV86" s="134" t="s">
        <v>73</v>
      </c>
      <c r="BW86" s="134" t="s">
        <v>159</v>
      </c>
      <c r="BX86" s="134" t="s">
        <v>156</v>
      </c>
      <c r="CL86" s="134" t="s">
        <v>19</v>
      </c>
    </row>
    <row r="87" s="4" customFormat="1" ht="16.5" customHeight="1">
      <c r="A87" s="135" t="s">
        <v>84</v>
      </c>
      <c r="B87" s="64"/>
      <c r="C87" s="125"/>
      <c r="D87" s="125"/>
      <c r="E87" s="125"/>
      <c r="F87" s="126" t="s">
        <v>160</v>
      </c>
      <c r="G87" s="126"/>
      <c r="H87" s="126"/>
      <c r="I87" s="126"/>
      <c r="J87" s="126"/>
      <c r="K87" s="125"/>
      <c r="L87" s="126" t="s">
        <v>86</v>
      </c>
      <c r="M87" s="126"/>
      <c r="N87" s="126"/>
      <c r="O87" s="126"/>
      <c r="P87" s="126"/>
      <c r="Q87" s="126"/>
      <c r="R87" s="126"/>
      <c r="S87" s="126"/>
      <c r="T87" s="126"/>
      <c r="U87" s="126"/>
      <c r="V87" s="126"/>
      <c r="W87" s="126"/>
      <c r="X87" s="126"/>
      <c r="Y87" s="126"/>
      <c r="Z87" s="126"/>
      <c r="AA87" s="126"/>
      <c r="AB87" s="126"/>
      <c r="AC87" s="126"/>
      <c r="AD87" s="126"/>
      <c r="AE87" s="126"/>
      <c r="AF87" s="126"/>
      <c r="AG87" s="128">
        <f>'SO 8.1 - ZRN'!J34</f>
        <v>0</v>
      </c>
      <c r="AH87" s="125"/>
      <c r="AI87" s="125"/>
      <c r="AJ87" s="125"/>
      <c r="AK87" s="125"/>
      <c r="AL87" s="125"/>
      <c r="AM87" s="125"/>
      <c r="AN87" s="128">
        <f>SUM(AG87,AT87)</f>
        <v>0</v>
      </c>
      <c r="AO87" s="125"/>
      <c r="AP87" s="125"/>
      <c r="AQ87" s="129" t="s">
        <v>82</v>
      </c>
      <c r="AR87" s="66"/>
      <c r="AS87" s="130">
        <v>0</v>
      </c>
      <c r="AT87" s="131">
        <f>ROUND(SUM(AV87:AW87),2)</f>
        <v>0</v>
      </c>
      <c r="AU87" s="132">
        <f>'SO 8.1 - ZRN'!P106</f>
        <v>0</v>
      </c>
      <c r="AV87" s="131">
        <f>'SO 8.1 - ZRN'!J37</f>
        <v>0</v>
      </c>
      <c r="AW87" s="131">
        <f>'SO 8.1 - ZRN'!J38</f>
        <v>0</v>
      </c>
      <c r="AX87" s="131">
        <f>'SO 8.1 - ZRN'!J39</f>
        <v>0</v>
      </c>
      <c r="AY87" s="131">
        <f>'SO 8.1 - ZRN'!J40</f>
        <v>0</v>
      </c>
      <c r="AZ87" s="131">
        <f>'SO 8.1 - ZRN'!F37</f>
        <v>0</v>
      </c>
      <c r="BA87" s="131">
        <f>'SO 8.1 - ZRN'!F38</f>
        <v>0</v>
      </c>
      <c r="BB87" s="131">
        <f>'SO 8.1 - ZRN'!F39</f>
        <v>0</v>
      </c>
      <c r="BC87" s="131">
        <f>'SO 8.1 - ZRN'!F40</f>
        <v>0</v>
      </c>
      <c r="BD87" s="133">
        <f>'SO 8.1 - ZRN'!F41</f>
        <v>0</v>
      </c>
      <c r="BE87" s="4"/>
      <c r="BT87" s="134" t="s">
        <v>87</v>
      </c>
      <c r="BV87" s="134" t="s">
        <v>73</v>
      </c>
      <c r="BW87" s="134" t="s">
        <v>161</v>
      </c>
      <c r="BX87" s="134" t="s">
        <v>159</v>
      </c>
      <c r="CL87" s="134" t="s">
        <v>19</v>
      </c>
    </row>
    <row r="88" s="4" customFormat="1" ht="16.5" customHeight="1">
      <c r="A88" s="135" t="s">
        <v>84</v>
      </c>
      <c r="B88" s="64"/>
      <c r="C88" s="125"/>
      <c r="D88" s="125"/>
      <c r="E88" s="125"/>
      <c r="F88" s="126" t="s">
        <v>162</v>
      </c>
      <c r="G88" s="126"/>
      <c r="H88" s="126"/>
      <c r="I88" s="126"/>
      <c r="J88" s="126"/>
      <c r="K88" s="125"/>
      <c r="L88" s="126" t="s">
        <v>90</v>
      </c>
      <c r="M88" s="126"/>
      <c r="N88" s="126"/>
      <c r="O88" s="126"/>
      <c r="P88" s="126"/>
      <c r="Q88" s="126"/>
      <c r="R88" s="126"/>
      <c r="S88" s="126"/>
      <c r="T88" s="126"/>
      <c r="U88" s="126"/>
      <c r="V88" s="126"/>
      <c r="W88" s="126"/>
      <c r="X88" s="126"/>
      <c r="Y88" s="126"/>
      <c r="Z88" s="126"/>
      <c r="AA88" s="126"/>
      <c r="AB88" s="126"/>
      <c r="AC88" s="126"/>
      <c r="AD88" s="126"/>
      <c r="AE88" s="126"/>
      <c r="AF88" s="126"/>
      <c r="AG88" s="128">
        <f>'SO 8.2 - VRN'!J34</f>
        <v>0</v>
      </c>
      <c r="AH88" s="125"/>
      <c r="AI88" s="125"/>
      <c r="AJ88" s="125"/>
      <c r="AK88" s="125"/>
      <c r="AL88" s="125"/>
      <c r="AM88" s="125"/>
      <c r="AN88" s="128">
        <f>SUM(AG88,AT88)</f>
        <v>0</v>
      </c>
      <c r="AO88" s="125"/>
      <c r="AP88" s="125"/>
      <c r="AQ88" s="129" t="s">
        <v>82</v>
      </c>
      <c r="AR88" s="66"/>
      <c r="AS88" s="130">
        <v>0</v>
      </c>
      <c r="AT88" s="131">
        <f>ROUND(SUM(AV88:AW88),2)</f>
        <v>0</v>
      </c>
      <c r="AU88" s="132">
        <f>'SO 8.2 - VRN'!P92</f>
        <v>0</v>
      </c>
      <c r="AV88" s="131">
        <f>'SO 8.2 - VRN'!J37</f>
        <v>0</v>
      </c>
      <c r="AW88" s="131">
        <f>'SO 8.2 - VRN'!J38</f>
        <v>0</v>
      </c>
      <c r="AX88" s="131">
        <f>'SO 8.2 - VRN'!J39</f>
        <v>0</v>
      </c>
      <c r="AY88" s="131">
        <f>'SO 8.2 - VRN'!J40</f>
        <v>0</v>
      </c>
      <c r="AZ88" s="131">
        <f>'SO 8.2 - VRN'!F37</f>
        <v>0</v>
      </c>
      <c r="BA88" s="131">
        <f>'SO 8.2 - VRN'!F38</f>
        <v>0</v>
      </c>
      <c r="BB88" s="131">
        <f>'SO 8.2 - VRN'!F39</f>
        <v>0</v>
      </c>
      <c r="BC88" s="131">
        <f>'SO 8.2 - VRN'!F40</f>
        <v>0</v>
      </c>
      <c r="BD88" s="133">
        <f>'SO 8.2 - VRN'!F41</f>
        <v>0</v>
      </c>
      <c r="BE88" s="4"/>
      <c r="BT88" s="134" t="s">
        <v>87</v>
      </c>
      <c r="BV88" s="134" t="s">
        <v>73</v>
      </c>
      <c r="BW88" s="134" t="s">
        <v>163</v>
      </c>
      <c r="BX88" s="134" t="s">
        <v>159</v>
      </c>
      <c r="CL88" s="134" t="s">
        <v>19</v>
      </c>
    </row>
    <row r="89" s="4" customFormat="1" ht="23.25" customHeight="1">
      <c r="A89" s="135" t="s">
        <v>84</v>
      </c>
      <c r="B89" s="64"/>
      <c r="C89" s="125"/>
      <c r="D89" s="125"/>
      <c r="E89" s="126" t="s">
        <v>92</v>
      </c>
      <c r="F89" s="126"/>
      <c r="G89" s="126"/>
      <c r="H89" s="126"/>
      <c r="I89" s="126"/>
      <c r="J89" s="125"/>
      <c r="K89" s="126" t="s">
        <v>164</v>
      </c>
      <c r="L89" s="126"/>
      <c r="M89" s="126"/>
      <c r="N89" s="126"/>
      <c r="O89" s="126"/>
      <c r="P89" s="126"/>
      <c r="Q89" s="126"/>
      <c r="R89" s="126"/>
      <c r="S89" s="126"/>
      <c r="T89" s="126"/>
      <c r="U89" s="126"/>
      <c r="V89" s="126"/>
      <c r="W89" s="126"/>
      <c r="X89" s="126"/>
      <c r="Y89" s="126"/>
      <c r="Z89" s="126"/>
      <c r="AA89" s="126"/>
      <c r="AB89" s="126"/>
      <c r="AC89" s="126"/>
      <c r="AD89" s="126"/>
      <c r="AE89" s="126"/>
      <c r="AF89" s="126"/>
      <c r="AG89" s="128">
        <f>'∑ - Materiál dodávaný obj..._03'!J32</f>
        <v>0</v>
      </c>
      <c r="AH89" s="125"/>
      <c r="AI89" s="125"/>
      <c r="AJ89" s="125"/>
      <c r="AK89" s="125"/>
      <c r="AL89" s="125"/>
      <c r="AM89" s="125"/>
      <c r="AN89" s="128">
        <f>SUM(AG89,AT89)</f>
        <v>0</v>
      </c>
      <c r="AO89" s="125"/>
      <c r="AP89" s="125"/>
      <c r="AQ89" s="129" t="s">
        <v>82</v>
      </c>
      <c r="AR89" s="66"/>
      <c r="AS89" s="136">
        <v>0</v>
      </c>
      <c r="AT89" s="137">
        <f>ROUND(SUM(AV89:AW89),2)</f>
        <v>0</v>
      </c>
      <c r="AU89" s="138">
        <f>'∑ - Materiál dodávaný obj..._03'!P86</f>
        <v>0</v>
      </c>
      <c r="AV89" s="137">
        <f>'∑ - Materiál dodávaný obj..._03'!J35</f>
        <v>0</v>
      </c>
      <c r="AW89" s="137">
        <f>'∑ - Materiál dodávaný obj..._03'!J36</f>
        <v>0</v>
      </c>
      <c r="AX89" s="137">
        <f>'∑ - Materiál dodávaný obj..._03'!J37</f>
        <v>0</v>
      </c>
      <c r="AY89" s="137">
        <f>'∑ - Materiál dodávaný obj..._03'!J38</f>
        <v>0</v>
      </c>
      <c r="AZ89" s="137">
        <f>'∑ - Materiál dodávaný obj..._03'!F35</f>
        <v>0</v>
      </c>
      <c r="BA89" s="137">
        <f>'∑ - Materiál dodávaný obj..._03'!F36</f>
        <v>0</v>
      </c>
      <c r="BB89" s="137">
        <f>'∑ - Materiál dodávaný obj..._03'!F37</f>
        <v>0</v>
      </c>
      <c r="BC89" s="137">
        <f>'∑ - Materiál dodávaný obj..._03'!F38</f>
        <v>0</v>
      </c>
      <c r="BD89" s="139">
        <f>'∑ - Materiál dodávaný obj..._03'!F39</f>
        <v>0</v>
      </c>
      <c r="BE89" s="4"/>
      <c r="BT89" s="134" t="s">
        <v>79</v>
      </c>
      <c r="BV89" s="134" t="s">
        <v>73</v>
      </c>
      <c r="BW89" s="134" t="s">
        <v>165</v>
      </c>
      <c r="BX89" s="134" t="s">
        <v>156</v>
      </c>
      <c r="CL89" s="134" t="s">
        <v>19</v>
      </c>
    </row>
    <row r="90" s="2" customFormat="1" ht="30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41"/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41"/>
      <c r="AJ90" s="41"/>
      <c r="AK90" s="41"/>
      <c r="AL90" s="41"/>
      <c r="AM90" s="41"/>
      <c r="AN90" s="41"/>
      <c r="AO90" s="41"/>
      <c r="AP90" s="41"/>
      <c r="AQ90" s="41"/>
      <c r="AR90" s="45"/>
      <c r="AS90" s="39"/>
      <c r="AT90" s="39"/>
      <c r="AU90" s="39"/>
      <c r="AV90" s="39"/>
      <c r="AW90" s="39"/>
      <c r="AX90" s="39"/>
      <c r="AY90" s="39"/>
      <c r="AZ90" s="39"/>
      <c r="BA90" s="39"/>
      <c r="BB90" s="39"/>
      <c r="BC90" s="39"/>
      <c r="BD90" s="39"/>
      <c r="BE90" s="39"/>
    </row>
    <row r="91" s="2" customFormat="1" ht="6.96" customHeight="1">
      <c r="A91" s="39"/>
      <c r="B91" s="60"/>
      <c r="C91" s="61"/>
      <c r="D91" s="61"/>
      <c r="E91" s="61"/>
      <c r="F91" s="61"/>
      <c r="G91" s="61"/>
      <c r="H91" s="61"/>
      <c r="I91" s="61"/>
      <c r="J91" s="61"/>
      <c r="K91" s="61"/>
      <c r="L91" s="61"/>
      <c r="M91" s="61"/>
      <c r="N91" s="61"/>
      <c r="O91" s="61"/>
      <c r="P91" s="61"/>
      <c r="Q91" s="61"/>
      <c r="R91" s="61"/>
      <c r="S91" s="61"/>
      <c r="T91" s="61"/>
      <c r="U91" s="61"/>
      <c r="V91" s="61"/>
      <c r="W91" s="61"/>
      <c r="X91" s="61"/>
      <c r="Y91" s="61"/>
      <c r="Z91" s="61"/>
      <c r="AA91" s="61"/>
      <c r="AB91" s="61"/>
      <c r="AC91" s="61"/>
      <c r="AD91" s="61"/>
      <c r="AE91" s="61"/>
      <c r="AF91" s="61"/>
      <c r="AG91" s="61"/>
      <c r="AH91" s="61"/>
      <c r="AI91" s="61"/>
      <c r="AJ91" s="61"/>
      <c r="AK91" s="61"/>
      <c r="AL91" s="61"/>
      <c r="AM91" s="61"/>
      <c r="AN91" s="61"/>
      <c r="AO91" s="61"/>
      <c r="AP91" s="61"/>
      <c r="AQ91" s="61"/>
      <c r="AR91" s="45"/>
      <c r="AS91" s="39"/>
      <c r="AT91" s="39"/>
      <c r="AU91" s="39"/>
      <c r="AV91" s="39"/>
      <c r="AW91" s="39"/>
      <c r="AX91" s="39"/>
      <c r="AY91" s="39"/>
      <c r="AZ91" s="39"/>
      <c r="BA91" s="39"/>
      <c r="BB91" s="39"/>
      <c r="BC91" s="39"/>
      <c r="BD91" s="39"/>
      <c r="BE91" s="39"/>
    </row>
  </sheetData>
  <sheetProtection sheet="1" formatColumns="0" formatRows="0" objects="1" scenarios="1" spinCount="100000" saltValue="5qx57wdC5nOVLFyFdrWW1g0C9jtBjaVSkcysEbGqQMrLJ5oUuIjHnm8p1Em+0OzaiVLUO/bpUa5ST8yqt/5YEg==" hashValue="bM7zN3CWPqCNiiwWm7RMrBLPGU11TU4hhGiXvZCmqCQS0EnWwq6ey/WG2s3LhSks3BwcHazYlaN8Uy5771poUA==" algorithmName="SHA-512" password="CC35"/>
  <mergeCells count="178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AK30:AO30"/>
    <mergeCell ref="W30:AE30"/>
    <mergeCell ref="L30:P30"/>
    <mergeCell ref="AK31:AO31"/>
    <mergeCell ref="L31:P31"/>
    <mergeCell ref="W31:AE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  <mergeCell ref="AG61:AM61"/>
    <mergeCell ref="AN61:AP61"/>
    <mergeCell ref="AN62:AP62"/>
    <mergeCell ref="AG62:AM62"/>
    <mergeCell ref="AN63:AP63"/>
    <mergeCell ref="AG63:AM63"/>
    <mergeCell ref="AN64:AP64"/>
    <mergeCell ref="AG64:AM64"/>
    <mergeCell ref="AN65:AP65"/>
    <mergeCell ref="AG65:AM65"/>
    <mergeCell ref="AN66:AP66"/>
    <mergeCell ref="AG66:AM66"/>
    <mergeCell ref="AN67:AP67"/>
    <mergeCell ref="AG67:AM67"/>
    <mergeCell ref="AG68:AM68"/>
    <mergeCell ref="AN68:AP68"/>
    <mergeCell ref="AG69:AM69"/>
    <mergeCell ref="AN69:AP69"/>
    <mergeCell ref="AN70:AP70"/>
    <mergeCell ref="AG70:AM70"/>
    <mergeCell ref="AN71:AP71"/>
    <mergeCell ref="AG71:AM71"/>
    <mergeCell ref="AG72:AM72"/>
    <mergeCell ref="AN72:AP72"/>
    <mergeCell ref="AG73:AM73"/>
    <mergeCell ref="AN73:AP73"/>
    <mergeCell ref="AN74:AP74"/>
    <mergeCell ref="AG74:AM74"/>
    <mergeCell ref="AG75:AM75"/>
    <mergeCell ref="AN75:AP75"/>
    <mergeCell ref="AN76:AP76"/>
    <mergeCell ref="AG76:AM76"/>
    <mergeCell ref="AN77:AP77"/>
    <mergeCell ref="AG77:AM77"/>
    <mergeCell ref="AN78:AP78"/>
    <mergeCell ref="AG78:AM78"/>
    <mergeCell ref="AN79:AP79"/>
    <mergeCell ref="AG79:AM79"/>
    <mergeCell ref="AN80:AP80"/>
    <mergeCell ref="AG80:AM80"/>
    <mergeCell ref="AG81:AM81"/>
    <mergeCell ref="AN81:AP81"/>
    <mergeCell ref="AN82:AP82"/>
    <mergeCell ref="AG82:AM82"/>
    <mergeCell ref="AN83:AP83"/>
    <mergeCell ref="AG83:AM83"/>
    <mergeCell ref="AN84:AP84"/>
    <mergeCell ref="AG84:AM84"/>
    <mergeCell ref="AN85:AP85"/>
    <mergeCell ref="AG85:AM85"/>
    <mergeCell ref="AN86:AP86"/>
    <mergeCell ref="AG86:AM86"/>
    <mergeCell ref="AN87:AP87"/>
    <mergeCell ref="AG87:AM87"/>
    <mergeCell ref="AN88:AP88"/>
    <mergeCell ref="AG88:AM88"/>
    <mergeCell ref="AN89:AP89"/>
    <mergeCell ref="AG89:AM89"/>
    <mergeCell ref="L45:AO45"/>
    <mergeCell ref="I52:AF52"/>
    <mergeCell ref="C52:G52"/>
    <mergeCell ref="J55:AF55"/>
    <mergeCell ref="D55:H55"/>
    <mergeCell ref="K56:AF56"/>
    <mergeCell ref="E56:I56"/>
    <mergeCell ref="L57:AF57"/>
    <mergeCell ref="F57:J57"/>
    <mergeCell ref="L58:AF58"/>
    <mergeCell ref="F58:J58"/>
    <mergeCell ref="K59:AF59"/>
    <mergeCell ref="E59:I59"/>
    <mergeCell ref="J60:AF60"/>
    <mergeCell ref="D60:H60"/>
    <mergeCell ref="E61:I61"/>
    <mergeCell ref="K61:AF61"/>
    <mergeCell ref="L62:AF62"/>
    <mergeCell ref="F62:J62"/>
    <mergeCell ref="L63:AF63"/>
    <mergeCell ref="F63:J63"/>
    <mergeCell ref="AM47:AN47"/>
    <mergeCell ref="AM49:AP49"/>
    <mergeCell ref="AS49:AT51"/>
    <mergeCell ref="AM50:AP50"/>
    <mergeCell ref="AG52:AM52"/>
    <mergeCell ref="AN52:AP52"/>
    <mergeCell ref="AN55:AP55"/>
    <mergeCell ref="AG55:AM55"/>
    <mergeCell ref="AN56:AP56"/>
    <mergeCell ref="AG56:AM56"/>
    <mergeCell ref="AG57:AM57"/>
    <mergeCell ref="AN57:AP57"/>
    <mergeCell ref="AG58:AM58"/>
    <mergeCell ref="AN58:AP58"/>
    <mergeCell ref="AG59:AM59"/>
    <mergeCell ref="AN59:AP59"/>
    <mergeCell ref="AN60:AP60"/>
    <mergeCell ref="AG60:AM60"/>
    <mergeCell ref="AG54:AM54"/>
    <mergeCell ref="AN54:AP54"/>
    <mergeCell ref="E64:I64"/>
    <mergeCell ref="K64:AF64"/>
    <mergeCell ref="L65:AF65"/>
    <mergeCell ref="F65:J65"/>
    <mergeCell ref="F66:J66"/>
    <mergeCell ref="L66:AF66"/>
    <mergeCell ref="E67:I67"/>
    <mergeCell ref="K67:AF67"/>
    <mergeCell ref="D68:H68"/>
    <mergeCell ref="J68:AF68"/>
    <mergeCell ref="K69:AF69"/>
    <mergeCell ref="E69:I69"/>
    <mergeCell ref="L70:AF70"/>
    <mergeCell ref="F70:J70"/>
    <mergeCell ref="F71:J71"/>
    <mergeCell ref="L71:AF71"/>
    <mergeCell ref="D72:H72"/>
    <mergeCell ref="J72:AF72"/>
    <mergeCell ref="E73:I73"/>
    <mergeCell ref="K73:AF73"/>
    <mergeCell ref="L74:AF74"/>
    <mergeCell ref="F74:J74"/>
    <mergeCell ref="F75:J75"/>
    <mergeCell ref="L75:AF75"/>
    <mergeCell ref="E76:I76"/>
    <mergeCell ref="K76:AF76"/>
    <mergeCell ref="D77:H77"/>
    <mergeCell ref="J77:AF77"/>
    <mergeCell ref="E78:I78"/>
    <mergeCell ref="K78:AF78"/>
    <mergeCell ref="L79:AF79"/>
    <mergeCell ref="F79:J79"/>
    <mergeCell ref="L80:AF80"/>
    <mergeCell ref="F80:J80"/>
    <mergeCell ref="J81:AF81"/>
    <mergeCell ref="D81:H81"/>
    <mergeCell ref="K82:AF82"/>
    <mergeCell ref="E82:I82"/>
    <mergeCell ref="F83:J83"/>
    <mergeCell ref="L83:AF83"/>
    <mergeCell ref="F84:J84"/>
    <mergeCell ref="L84:AF84"/>
    <mergeCell ref="D85:H85"/>
    <mergeCell ref="J85:AF85"/>
    <mergeCell ref="E86:I86"/>
    <mergeCell ref="K86:AF86"/>
    <mergeCell ref="L87:AF87"/>
    <mergeCell ref="F87:J87"/>
    <mergeCell ref="F88:J88"/>
    <mergeCell ref="L88:AF88"/>
    <mergeCell ref="E89:I89"/>
    <mergeCell ref="K89:AF89"/>
  </mergeCells>
  <hyperlinks>
    <hyperlink ref="A57" location="'SO 1.1 - ZRN'!C2" display="/"/>
    <hyperlink ref="A58" location="'SO 1.2 - VRN'!C2" display="/"/>
    <hyperlink ref="A59" location="'∑ - Materiál dodávaný obj...'!C2" display="/"/>
    <hyperlink ref="A62" location="'SO 2.1 - ZRN'!C2" display="/"/>
    <hyperlink ref="A63" location="'SO 2.2 - VRN'!C2" display="/"/>
    <hyperlink ref="A65" location="'SO 3.1 - ZRN'!C2" display="/"/>
    <hyperlink ref="A66" location="'SO 3.2 - VRN'!C2" display="/"/>
    <hyperlink ref="A67" location="'∑ - Materiál dodávaný obj..._01'!C2" display="/"/>
    <hyperlink ref="A70" location="'SO 4.1 - ZRN'!C2" display="/"/>
    <hyperlink ref="A71" location="'SO 4.2 - VRN'!C2" display="/"/>
    <hyperlink ref="A74" location="'SO 5.1 - ZRN'!C2" display="/"/>
    <hyperlink ref="A75" location="'SO 5.2 - VRN'!C2" display="/"/>
    <hyperlink ref="A76" location="'∑ - Materiál dodávaný obj..._02'!C2" display="/"/>
    <hyperlink ref="A79" location="'SO 6.1 - ZRN'!C2" display="/"/>
    <hyperlink ref="A80" location="'SO 6.2 - VRN'!C2" display="/"/>
    <hyperlink ref="A83" location="'SO 7.1 - ZRN'!C2" display="/"/>
    <hyperlink ref="A84" location="'SO 7.2 - VRN'!C2" display="/"/>
    <hyperlink ref="A87" location="'SO 8.1 - ZRN'!C2" display="/"/>
    <hyperlink ref="A88" location="'SO 8.2 - VRN'!C2" display="/"/>
    <hyperlink ref="A89" location="'∑ - Materiál dodávaný obj..._03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119</v>
      </c>
      <c r="AZ2" s="140" t="s">
        <v>496</v>
      </c>
      <c r="BA2" s="140" t="s">
        <v>497</v>
      </c>
      <c r="BB2" s="140" t="s">
        <v>19</v>
      </c>
      <c r="BC2" s="140" t="s">
        <v>762</v>
      </c>
      <c r="BD2" s="140" t="s">
        <v>79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1"/>
      <c r="AT3" s="18" t="s">
        <v>79</v>
      </c>
      <c r="AZ3" s="140" t="s">
        <v>499</v>
      </c>
      <c r="BA3" s="140" t="s">
        <v>645</v>
      </c>
      <c r="BB3" s="140" t="s">
        <v>19</v>
      </c>
      <c r="BC3" s="140" t="s">
        <v>354</v>
      </c>
      <c r="BD3" s="140" t="s">
        <v>79</v>
      </c>
    </row>
    <row r="4" s="1" customFormat="1" ht="24.96" customHeight="1">
      <c r="B4" s="21"/>
      <c r="D4" s="143" t="s">
        <v>174</v>
      </c>
      <c r="L4" s="21"/>
      <c r="M4" s="144" t="s">
        <v>10</v>
      </c>
      <c r="AT4" s="18" t="s">
        <v>4</v>
      </c>
      <c r="AZ4" s="140" t="s">
        <v>166</v>
      </c>
      <c r="BA4" s="140" t="s">
        <v>167</v>
      </c>
      <c r="BB4" s="140" t="s">
        <v>168</v>
      </c>
      <c r="BC4" s="140" t="s">
        <v>763</v>
      </c>
      <c r="BD4" s="140" t="s">
        <v>79</v>
      </c>
    </row>
    <row r="5" s="1" customFormat="1" ht="6.96" customHeight="1">
      <c r="B5" s="21"/>
      <c r="L5" s="21"/>
      <c r="AZ5" s="140" t="s">
        <v>717</v>
      </c>
      <c r="BA5" s="140" t="s">
        <v>764</v>
      </c>
      <c r="BB5" s="140" t="s">
        <v>19</v>
      </c>
      <c r="BC5" s="140" t="s">
        <v>765</v>
      </c>
      <c r="BD5" s="140" t="s">
        <v>79</v>
      </c>
    </row>
    <row r="6" s="1" customFormat="1" ht="12" customHeight="1">
      <c r="B6" s="21"/>
      <c r="D6" s="145" t="s">
        <v>16</v>
      </c>
      <c r="L6" s="21"/>
      <c r="AZ6" s="140" t="s">
        <v>170</v>
      </c>
      <c r="BA6" s="140" t="s">
        <v>171</v>
      </c>
      <c r="BB6" s="140" t="s">
        <v>172</v>
      </c>
      <c r="BC6" s="140" t="s">
        <v>766</v>
      </c>
      <c r="BD6" s="140" t="s">
        <v>79</v>
      </c>
    </row>
    <row r="7" s="1" customFormat="1" ht="16.5" customHeight="1">
      <c r="B7" s="21"/>
      <c r="E7" s="146" t="str">
        <f>'Rekapitulace stavby'!K6</f>
        <v>Oprava přejezdů v obvodu Správy tratí Ústí nad Labem pro r. 2022</v>
      </c>
      <c r="F7" s="145"/>
      <c r="G7" s="145"/>
      <c r="H7" s="145"/>
      <c r="L7" s="21"/>
      <c r="AZ7" s="140" t="s">
        <v>175</v>
      </c>
      <c r="BA7" s="140" t="s">
        <v>176</v>
      </c>
      <c r="BB7" s="140" t="s">
        <v>19</v>
      </c>
      <c r="BC7" s="140" t="s">
        <v>767</v>
      </c>
      <c r="BD7" s="140" t="s">
        <v>79</v>
      </c>
    </row>
    <row r="8">
      <c r="B8" s="21"/>
      <c r="D8" s="145" t="s">
        <v>185</v>
      </c>
      <c r="L8" s="21"/>
      <c r="AZ8" s="140" t="s">
        <v>178</v>
      </c>
      <c r="BA8" s="140" t="s">
        <v>179</v>
      </c>
      <c r="BB8" s="140" t="s">
        <v>180</v>
      </c>
      <c r="BC8" s="140" t="s">
        <v>354</v>
      </c>
      <c r="BD8" s="140" t="s">
        <v>79</v>
      </c>
    </row>
    <row r="9" s="1" customFormat="1" ht="16.5" customHeight="1">
      <c r="B9" s="21"/>
      <c r="E9" s="146" t="s">
        <v>768</v>
      </c>
      <c r="F9" s="1"/>
      <c r="G9" s="1"/>
      <c r="H9" s="1"/>
      <c r="L9" s="21"/>
    </row>
    <row r="10" s="1" customFormat="1" ht="12" customHeight="1">
      <c r="B10" s="21"/>
      <c r="D10" s="145" t="s">
        <v>187</v>
      </c>
      <c r="L10" s="21"/>
    </row>
    <row r="11" s="2" customFormat="1" ht="16.5" customHeight="1">
      <c r="A11" s="39"/>
      <c r="B11" s="45"/>
      <c r="C11" s="39"/>
      <c r="D11" s="39"/>
      <c r="E11" s="147" t="s">
        <v>769</v>
      </c>
      <c r="F11" s="39"/>
      <c r="G11" s="39"/>
      <c r="H11" s="39"/>
      <c r="I11" s="39"/>
      <c r="J11" s="39"/>
      <c r="K11" s="39"/>
      <c r="L11" s="14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5" t="s">
        <v>189</v>
      </c>
      <c r="E12" s="39"/>
      <c r="F12" s="39"/>
      <c r="G12" s="39"/>
      <c r="H12" s="39"/>
      <c r="I12" s="39"/>
      <c r="J12" s="39"/>
      <c r="K12" s="39"/>
      <c r="L12" s="14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49" t="s">
        <v>770</v>
      </c>
      <c r="F13" s="39"/>
      <c r="G13" s="39"/>
      <c r="H13" s="39"/>
      <c r="I13" s="39"/>
      <c r="J13" s="39"/>
      <c r="K13" s="39"/>
      <c r="L13" s="14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14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45" t="s">
        <v>18</v>
      </c>
      <c r="E15" s="39"/>
      <c r="F15" s="134" t="s">
        <v>19</v>
      </c>
      <c r="G15" s="39"/>
      <c r="H15" s="39"/>
      <c r="I15" s="145" t="s">
        <v>20</v>
      </c>
      <c r="J15" s="134" t="s">
        <v>19</v>
      </c>
      <c r="K15" s="39"/>
      <c r="L15" s="14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5" t="s">
        <v>21</v>
      </c>
      <c r="E16" s="39"/>
      <c r="F16" s="134" t="s">
        <v>191</v>
      </c>
      <c r="G16" s="39"/>
      <c r="H16" s="39"/>
      <c r="I16" s="145" t="s">
        <v>23</v>
      </c>
      <c r="J16" s="150" t="str">
        <f>'Rekapitulace stavby'!AN8</f>
        <v>31. 8. 2021</v>
      </c>
      <c r="K16" s="39"/>
      <c r="L16" s="14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14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45" t="s">
        <v>25</v>
      </c>
      <c r="E18" s="39"/>
      <c r="F18" s="39"/>
      <c r="G18" s="39"/>
      <c r="H18" s="39"/>
      <c r="I18" s="145" t="s">
        <v>26</v>
      </c>
      <c r="J18" s="134" t="str">
        <f>IF('Rekapitulace stavby'!AN10="","",'Rekapitulace stavby'!AN10)</f>
        <v/>
      </c>
      <c r="K18" s="39"/>
      <c r="L18" s="14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4" t="str">
        <f>IF('Rekapitulace stavby'!E11="","",'Rekapitulace stavby'!E11)</f>
        <v>Správa železnic, státní organizace</v>
      </c>
      <c r="F19" s="39"/>
      <c r="G19" s="39"/>
      <c r="H19" s="39"/>
      <c r="I19" s="145" t="s">
        <v>28</v>
      </c>
      <c r="J19" s="134" t="str">
        <f>IF('Rekapitulace stavby'!AN11="","",'Rekapitulace stavby'!AN11)</f>
        <v/>
      </c>
      <c r="K19" s="39"/>
      <c r="L19" s="14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14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45" t="s">
        <v>29</v>
      </c>
      <c r="E21" s="39"/>
      <c r="F21" s="39"/>
      <c r="G21" s="39"/>
      <c r="H21" s="39"/>
      <c r="I21" s="145" t="s">
        <v>26</v>
      </c>
      <c r="J21" s="34" t="str">
        <f>'Rekapitulace stavby'!AN13</f>
        <v>Vyplň údaj</v>
      </c>
      <c r="K21" s="39"/>
      <c r="L21" s="14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34"/>
      <c r="G22" s="134"/>
      <c r="H22" s="134"/>
      <c r="I22" s="145" t="s">
        <v>28</v>
      </c>
      <c r="J22" s="34" t="str">
        <f>'Rekapitulace stavby'!AN14</f>
        <v>Vyplň údaj</v>
      </c>
      <c r="K22" s="39"/>
      <c r="L22" s="14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14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45" t="s">
        <v>31</v>
      </c>
      <c r="E24" s="39"/>
      <c r="F24" s="39"/>
      <c r="G24" s="39"/>
      <c r="H24" s="39"/>
      <c r="I24" s="145" t="s">
        <v>26</v>
      </c>
      <c r="J24" s="134" t="str">
        <f>IF('Rekapitulace stavby'!AN16="","",'Rekapitulace stavby'!AN16)</f>
        <v/>
      </c>
      <c r="K24" s="39"/>
      <c r="L24" s="14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34" t="str">
        <f>IF('Rekapitulace stavby'!E17="","",'Rekapitulace stavby'!E17)</f>
        <v xml:space="preserve"> </v>
      </c>
      <c r="F25" s="39"/>
      <c r="G25" s="39"/>
      <c r="H25" s="39"/>
      <c r="I25" s="145" t="s">
        <v>28</v>
      </c>
      <c r="J25" s="134" t="str">
        <f>IF('Rekapitulace stavby'!AN17="","",'Rekapitulace stavby'!AN17)</f>
        <v/>
      </c>
      <c r="K25" s="39"/>
      <c r="L25" s="14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14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45" t="s">
        <v>33</v>
      </c>
      <c r="E27" s="39"/>
      <c r="F27" s="39"/>
      <c r="G27" s="39"/>
      <c r="H27" s="39"/>
      <c r="I27" s="145" t="s">
        <v>26</v>
      </c>
      <c r="J27" s="134" t="s">
        <v>19</v>
      </c>
      <c r="K27" s="39"/>
      <c r="L27" s="148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34" t="s">
        <v>192</v>
      </c>
      <c r="F28" s="39"/>
      <c r="G28" s="39"/>
      <c r="H28" s="39"/>
      <c r="I28" s="145" t="s">
        <v>28</v>
      </c>
      <c r="J28" s="134" t="s">
        <v>19</v>
      </c>
      <c r="K28" s="39"/>
      <c r="L28" s="14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148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45" t="s">
        <v>35</v>
      </c>
      <c r="E30" s="39"/>
      <c r="F30" s="39"/>
      <c r="G30" s="39"/>
      <c r="H30" s="39"/>
      <c r="I30" s="39"/>
      <c r="J30" s="39"/>
      <c r="K30" s="39"/>
      <c r="L30" s="14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5" customHeight="1">
      <c r="A31" s="151"/>
      <c r="B31" s="152"/>
      <c r="C31" s="151"/>
      <c r="D31" s="151"/>
      <c r="E31" s="153" t="s">
        <v>19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14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5"/>
      <c r="E33" s="155"/>
      <c r="F33" s="155"/>
      <c r="G33" s="155"/>
      <c r="H33" s="155"/>
      <c r="I33" s="155"/>
      <c r="J33" s="155"/>
      <c r="K33" s="155"/>
      <c r="L33" s="14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56" t="s">
        <v>37</v>
      </c>
      <c r="E34" s="39"/>
      <c r="F34" s="39"/>
      <c r="G34" s="39"/>
      <c r="H34" s="39"/>
      <c r="I34" s="39"/>
      <c r="J34" s="157">
        <f>ROUND(J102, 2)</f>
        <v>0</v>
      </c>
      <c r="K34" s="39"/>
      <c r="L34" s="14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55"/>
      <c r="E35" s="155"/>
      <c r="F35" s="155"/>
      <c r="G35" s="155"/>
      <c r="H35" s="155"/>
      <c r="I35" s="155"/>
      <c r="J35" s="155"/>
      <c r="K35" s="155"/>
      <c r="L35" s="14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58" t="s">
        <v>39</v>
      </c>
      <c r="G36" s="39"/>
      <c r="H36" s="39"/>
      <c r="I36" s="158" t="s">
        <v>38</v>
      </c>
      <c r="J36" s="158" t="s">
        <v>40</v>
      </c>
      <c r="K36" s="39"/>
      <c r="L36" s="14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47" t="s">
        <v>41</v>
      </c>
      <c r="E37" s="145" t="s">
        <v>42</v>
      </c>
      <c r="F37" s="159">
        <f>ROUND((SUM(BE102:BE226)),  2)</f>
        <v>0</v>
      </c>
      <c r="G37" s="39"/>
      <c r="H37" s="39"/>
      <c r="I37" s="160">
        <v>0.20999999999999999</v>
      </c>
      <c r="J37" s="159">
        <f>ROUND(((SUM(BE102:BE226))*I37),  2)</f>
        <v>0</v>
      </c>
      <c r="K37" s="39"/>
      <c r="L37" s="14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45" t="s">
        <v>43</v>
      </c>
      <c r="F38" s="159">
        <f>ROUND((SUM(BF102:BF226)),  2)</f>
        <v>0</v>
      </c>
      <c r="G38" s="39"/>
      <c r="H38" s="39"/>
      <c r="I38" s="160">
        <v>0.14999999999999999</v>
      </c>
      <c r="J38" s="159">
        <f>ROUND(((SUM(BF102:BF226))*I38),  2)</f>
        <v>0</v>
      </c>
      <c r="K38" s="39"/>
      <c r="L38" s="14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5" t="s">
        <v>44</v>
      </c>
      <c r="F39" s="159">
        <f>ROUND((SUM(BG102:BG226)),  2)</f>
        <v>0</v>
      </c>
      <c r="G39" s="39"/>
      <c r="H39" s="39"/>
      <c r="I39" s="160">
        <v>0.20999999999999999</v>
      </c>
      <c r="J39" s="159">
        <f>0</f>
        <v>0</v>
      </c>
      <c r="K39" s="39"/>
      <c r="L39" s="14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45" t="s">
        <v>45</v>
      </c>
      <c r="F40" s="159">
        <f>ROUND((SUM(BH102:BH226)),  2)</f>
        <v>0</v>
      </c>
      <c r="G40" s="39"/>
      <c r="H40" s="39"/>
      <c r="I40" s="160">
        <v>0.14999999999999999</v>
      </c>
      <c r="J40" s="159">
        <f>0</f>
        <v>0</v>
      </c>
      <c r="K40" s="39"/>
      <c r="L40" s="14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45" t="s">
        <v>46</v>
      </c>
      <c r="F41" s="159">
        <f>ROUND((SUM(BI102:BI226)),  2)</f>
        <v>0</v>
      </c>
      <c r="G41" s="39"/>
      <c r="H41" s="39"/>
      <c r="I41" s="160">
        <v>0</v>
      </c>
      <c r="J41" s="159">
        <f>0</f>
        <v>0</v>
      </c>
      <c r="K41" s="39"/>
      <c r="L41" s="148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148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1"/>
      <c r="D43" s="162" t="s">
        <v>47</v>
      </c>
      <c r="E43" s="163"/>
      <c r="F43" s="163"/>
      <c r="G43" s="164" t="s">
        <v>48</v>
      </c>
      <c r="H43" s="165" t="s">
        <v>49</v>
      </c>
      <c r="I43" s="163"/>
      <c r="J43" s="166">
        <f>SUM(J34:J41)</f>
        <v>0</v>
      </c>
      <c r="K43" s="167"/>
      <c r="L43" s="148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8" s="2" customFormat="1" ht="6.96" customHeight="1">
      <c r="A48" s="39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24.96" customHeight="1">
      <c r="A49" s="39"/>
      <c r="B49" s="40"/>
      <c r="C49" s="24" t="s">
        <v>193</v>
      </c>
      <c r="D49" s="41"/>
      <c r="E49" s="41"/>
      <c r="F49" s="41"/>
      <c r="G49" s="41"/>
      <c r="H49" s="41"/>
      <c r="I49" s="41"/>
      <c r="J49" s="41"/>
      <c r="K49" s="41"/>
      <c r="L49" s="14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6.96" customHeight="1">
      <c r="A50" s="39"/>
      <c r="B50" s="40"/>
      <c r="C50" s="41"/>
      <c r="D50" s="41"/>
      <c r="E50" s="41"/>
      <c r="F50" s="41"/>
      <c r="G50" s="41"/>
      <c r="H50" s="41"/>
      <c r="I50" s="41"/>
      <c r="J50" s="41"/>
      <c r="K50" s="41"/>
      <c r="L50" s="14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16</v>
      </c>
      <c r="D51" s="41"/>
      <c r="E51" s="41"/>
      <c r="F51" s="41"/>
      <c r="G51" s="41"/>
      <c r="H51" s="41"/>
      <c r="I51" s="41"/>
      <c r="J51" s="41"/>
      <c r="K51" s="41"/>
      <c r="L51" s="148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6.5" customHeight="1">
      <c r="A52" s="39"/>
      <c r="B52" s="40"/>
      <c r="C52" s="41"/>
      <c r="D52" s="41"/>
      <c r="E52" s="172" t="str">
        <f>E7</f>
        <v>Oprava přejezdů v obvodu Správy tratí Ústí nad Labem pro r. 2022</v>
      </c>
      <c r="F52" s="33"/>
      <c r="G52" s="33"/>
      <c r="H52" s="33"/>
      <c r="I52" s="41"/>
      <c r="J52" s="41"/>
      <c r="K52" s="41"/>
      <c r="L52" s="14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1" customFormat="1" ht="12" customHeight="1">
      <c r="B53" s="22"/>
      <c r="C53" s="33" t="s">
        <v>185</v>
      </c>
      <c r="D53" s="23"/>
      <c r="E53" s="23"/>
      <c r="F53" s="23"/>
      <c r="G53" s="23"/>
      <c r="H53" s="23"/>
      <c r="I53" s="23"/>
      <c r="J53" s="23"/>
      <c r="K53" s="23"/>
      <c r="L53" s="21"/>
    </row>
    <row r="54" s="1" customFormat="1" ht="16.5" customHeight="1">
      <c r="B54" s="22"/>
      <c r="C54" s="23"/>
      <c r="D54" s="23"/>
      <c r="E54" s="172" t="s">
        <v>768</v>
      </c>
      <c r="F54" s="23"/>
      <c r="G54" s="23"/>
      <c r="H54" s="23"/>
      <c r="I54" s="23"/>
      <c r="J54" s="23"/>
      <c r="K54" s="23"/>
      <c r="L54" s="21"/>
    </row>
    <row r="55" s="1" customFormat="1" ht="12" customHeight="1">
      <c r="B55" s="22"/>
      <c r="C55" s="33" t="s">
        <v>187</v>
      </c>
      <c r="D55" s="23"/>
      <c r="E55" s="23"/>
      <c r="F55" s="23"/>
      <c r="G55" s="23"/>
      <c r="H55" s="23"/>
      <c r="I55" s="23"/>
      <c r="J55" s="23"/>
      <c r="K55" s="23"/>
      <c r="L55" s="21"/>
    </row>
    <row r="56" s="2" customFormat="1" ht="16.5" customHeight="1">
      <c r="A56" s="39"/>
      <c r="B56" s="40"/>
      <c r="C56" s="41"/>
      <c r="D56" s="41"/>
      <c r="E56" s="173" t="s">
        <v>769</v>
      </c>
      <c r="F56" s="41"/>
      <c r="G56" s="41"/>
      <c r="H56" s="41"/>
      <c r="I56" s="41"/>
      <c r="J56" s="41"/>
      <c r="K56" s="41"/>
      <c r="L56" s="14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12" customHeight="1">
      <c r="A57" s="39"/>
      <c r="B57" s="40"/>
      <c r="C57" s="33" t="s">
        <v>189</v>
      </c>
      <c r="D57" s="41"/>
      <c r="E57" s="41"/>
      <c r="F57" s="41"/>
      <c r="G57" s="41"/>
      <c r="H57" s="41"/>
      <c r="I57" s="41"/>
      <c r="J57" s="41"/>
      <c r="K57" s="41"/>
      <c r="L57" s="14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6.5" customHeight="1">
      <c r="A58" s="39"/>
      <c r="B58" s="40"/>
      <c r="C58" s="41"/>
      <c r="D58" s="41"/>
      <c r="E58" s="70" t="str">
        <f>E13</f>
        <v>SO 4.1 - ZRN</v>
      </c>
      <c r="F58" s="41"/>
      <c r="G58" s="41"/>
      <c r="H58" s="41"/>
      <c r="I58" s="41"/>
      <c r="J58" s="41"/>
      <c r="K58" s="41"/>
      <c r="L58" s="14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6.96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14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2" customHeight="1">
      <c r="A60" s="39"/>
      <c r="B60" s="40"/>
      <c r="C60" s="33" t="s">
        <v>21</v>
      </c>
      <c r="D60" s="41"/>
      <c r="E60" s="41"/>
      <c r="F60" s="28" t="str">
        <f>F16</f>
        <v>Obvod ST Ústí n.L.</v>
      </c>
      <c r="G60" s="41"/>
      <c r="H60" s="41"/>
      <c r="I60" s="33" t="s">
        <v>23</v>
      </c>
      <c r="J60" s="73" t="str">
        <f>IF(J16="","",J16)</f>
        <v>31. 8. 2021</v>
      </c>
      <c r="K60" s="41"/>
      <c r="L60" s="148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6.96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48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5.15" customHeight="1">
      <c r="A62" s="39"/>
      <c r="B62" s="40"/>
      <c r="C62" s="33" t="s">
        <v>25</v>
      </c>
      <c r="D62" s="41"/>
      <c r="E62" s="41"/>
      <c r="F62" s="28" t="str">
        <f>E19</f>
        <v>Správa železnic, státní organizace</v>
      </c>
      <c r="G62" s="41"/>
      <c r="H62" s="41"/>
      <c r="I62" s="33" t="s">
        <v>31</v>
      </c>
      <c r="J62" s="37" t="str">
        <f>E25</f>
        <v xml:space="preserve"> </v>
      </c>
      <c r="K62" s="41"/>
      <c r="L62" s="148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15.15" customHeight="1">
      <c r="A63" s="39"/>
      <c r="B63" s="40"/>
      <c r="C63" s="33" t="s">
        <v>29</v>
      </c>
      <c r="D63" s="41"/>
      <c r="E63" s="41"/>
      <c r="F63" s="28" t="str">
        <f>IF(E22="","",E22)</f>
        <v>Vyplň údaj</v>
      </c>
      <c r="G63" s="41"/>
      <c r="H63" s="41"/>
      <c r="I63" s="33" t="s">
        <v>33</v>
      </c>
      <c r="J63" s="37" t="str">
        <f>E28</f>
        <v>Jan Seemann</v>
      </c>
      <c r="K63" s="41"/>
      <c r="L63" s="148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10.32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48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29.28" customHeight="1">
      <c r="A65" s="39"/>
      <c r="B65" s="40"/>
      <c r="C65" s="174" t="s">
        <v>194</v>
      </c>
      <c r="D65" s="175"/>
      <c r="E65" s="175"/>
      <c r="F65" s="175"/>
      <c r="G65" s="175"/>
      <c r="H65" s="175"/>
      <c r="I65" s="175"/>
      <c r="J65" s="176" t="s">
        <v>195</v>
      </c>
      <c r="K65" s="175"/>
      <c r="L65" s="148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10.32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48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2.8" customHeight="1">
      <c r="A67" s="39"/>
      <c r="B67" s="40"/>
      <c r="C67" s="177" t="s">
        <v>69</v>
      </c>
      <c r="D67" s="41"/>
      <c r="E67" s="41"/>
      <c r="F67" s="41"/>
      <c r="G67" s="41"/>
      <c r="H67" s="41"/>
      <c r="I67" s="41"/>
      <c r="J67" s="103">
        <f>J102</f>
        <v>0</v>
      </c>
      <c r="K67" s="41"/>
      <c r="L67" s="148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U67" s="18" t="s">
        <v>196</v>
      </c>
    </row>
    <row r="68" s="9" customFormat="1" ht="24.96" customHeight="1">
      <c r="A68" s="9"/>
      <c r="B68" s="178"/>
      <c r="C68" s="179"/>
      <c r="D68" s="180" t="s">
        <v>197</v>
      </c>
      <c r="E68" s="181"/>
      <c r="F68" s="181"/>
      <c r="G68" s="181"/>
      <c r="H68" s="181"/>
      <c r="I68" s="181"/>
      <c r="J68" s="182">
        <f>J103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4"/>
      <c r="C69" s="125"/>
      <c r="D69" s="185" t="s">
        <v>198</v>
      </c>
      <c r="E69" s="186"/>
      <c r="F69" s="186"/>
      <c r="G69" s="186"/>
      <c r="H69" s="186"/>
      <c r="I69" s="186"/>
      <c r="J69" s="187">
        <f>J104</f>
        <v>0</v>
      </c>
      <c r="K69" s="125"/>
      <c r="L69" s="18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4"/>
      <c r="C70" s="125"/>
      <c r="D70" s="185" t="s">
        <v>654</v>
      </c>
      <c r="E70" s="186"/>
      <c r="F70" s="186"/>
      <c r="G70" s="186"/>
      <c r="H70" s="186"/>
      <c r="I70" s="186"/>
      <c r="J70" s="187">
        <f>J106</f>
        <v>0</v>
      </c>
      <c r="K70" s="125"/>
      <c r="L70" s="18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4"/>
      <c r="C71" s="125"/>
      <c r="D71" s="185" t="s">
        <v>771</v>
      </c>
      <c r="E71" s="186"/>
      <c r="F71" s="186"/>
      <c r="G71" s="186"/>
      <c r="H71" s="186"/>
      <c r="I71" s="186"/>
      <c r="J71" s="187">
        <f>J124</f>
        <v>0</v>
      </c>
      <c r="K71" s="125"/>
      <c r="L71" s="18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4"/>
      <c r="C72" s="125"/>
      <c r="D72" s="185" t="s">
        <v>772</v>
      </c>
      <c r="E72" s="186"/>
      <c r="F72" s="186"/>
      <c r="G72" s="186"/>
      <c r="H72" s="186"/>
      <c r="I72" s="186"/>
      <c r="J72" s="187">
        <f>J130</f>
        <v>0</v>
      </c>
      <c r="K72" s="125"/>
      <c r="L72" s="18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4"/>
      <c r="C73" s="125"/>
      <c r="D73" s="185" t="s">
        <v>657</v>
      </c>
      <c r="E73" s="186"/>
      <c r="F73" s="186"/>
      <c r="G73" s="186"/>
      <c r="H73" s="186"/>
      <c r="I73" s="186"/>
      <c r="J73" s="187">
        <f>J145</f>
        <v>0</v>
      </c>
      <c r="K73" s="125"/>
      <c r="L73" s="18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4"/>
      <c r="C74" s="125"/>
      <c r="D74" s="185" t="s">
        <v>773</v>
      </c>
      <c r="E74" s="186"/>
      <c r="F74" s="186"/>
      <c r="G74" s="186"/>
      <c r="H74" s="186"/>
      <c r="I74" s="186"/>
      <c r="J74" s="187">
        <f>J157</f>
        <v>0</v>
      </c>
      <c r="K74" s="125"/>
      <c r="L74" s="18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4"/>
      <c r="C75" s="125"/>
      <c r="D75" s="185" t="s">
        <v>659</v>
      </c>
      <c r="E75" s="186"/>
      <c r="F75" s="186"/>
      <c r="G75" s="186"/>
      <c r="H75" s="186"/>
      <c r="I75" s="186"/>
      <c r="J75" s="187">
        <f>J170</f>
        <v>0</v>
      </c>
      <c r="K75" s="125"/>
      <c r="L75" s="188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4"/>
      <c r="C76" s="125"/>
      <c r="D76" s="185" t="s">
        <v>774</v>
      </c>
      <c r="E76" s="186"/>
      <c r="F76" s="186"/>
      <c r="G76" s="186"/>
      <c r="H76" s="186"/>
      <c r="I76" s="186"/>
      <c r="J76" s="187">
        <f>J191</f>
        <v>0</v>
      </c>
      <c r="K76" s="125"/>
      <c r="L76" s="188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4"/>
      <c r="C77" s="125"/>
      <c r="D77" s="185" t="s">
        <v>775</v>
      </c>
      <c r="E77" s="186"/>
      <c r="F77" s="186"/>
      <c r="G77" s="186"/>
      <c r="H77" s="186"/>
      <c r="I77" s="186"/>
      <c r="J77" s="187">
        <f>J202</f>
        <v>0</v>
      </c>
      <c r="K77" s="125"/>
      <c r="L77" s="188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84"/>
      <c r="C78" s="125"/>
      <c r="D78" s="185" t="s">
        <v>776</v>
      </c>
      <c r="E78" s="186"/>
      <c r="F78" s="186"/>
      <c r="G78" s="186"/>
      <c r="H78" s="186"/>
      <c r="I78" s="186"/>
      <c r="J78" s="187">
        <f>J225</f>
        <v>0</v>
      </c>
      <c r="K78" s="125"/>
      <c r="L78" s="188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2" customFormat="1" ht="21.84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48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60"/>
      <c r="C80" s="61"/>
      <c r="D80" s="61"/>
      <c r="E80" s="61"/>
      <c r="F80" s="61"/>
      <c r="G80" s="61"/>
      <c r="H80" s="61"/>
      <c r="I80" s="61"/>
      <c r="J80" s="61"/>
      <c r="K80" s="61"/>
      <c r="L80" s="148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4" s="2" customFormat="1" ht="6.96" customHeight="1">
      <c r="A84" s="39"/>
      <c r="B84" s="62"/>
      <c r="C84" s="63"/>
      <c r="D84" s="63"/>
      <c r="E84" s="63"/>
      <c r="F84" s="63"/>
      <c r="G84" s="63"/>
      <c r="H84" s="63"/>
      <c r="I84" s="63"/>
      <c r="J84" s="63"/>
      <c r="K84" s="63"/>
      <c r="L84" s="148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4.96" customHeight="1">
      <c r="A85" s="39"/>
      <c r="B85" s="40"/>
      <c r="C85" s="24" t="s">
        <v>212</v>
      </c>
      <c r="D85" s="41"/>
      <c r="E85" s="41"/>
      <c r="F85" s="41"/>
      <c r="G85" s="41"/>
      <c r="H85" s="41"/>
      <c r="I85" s="41"/>
      <c r="J85" s="41"/>
      <c r="K85" s="41"/>
      <c r="L85" s="148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8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16</v>
      </c>
      <c r="D87" s="41"/>
      <c r="E87" s="41"/>
      <c r="F87" s="41"/>
      <c r="G87" s="41"/>
      <c r="H87" s="41"/>
      <c r="I87" s="41"/>
      <c r="J87" s="41"/>
      <c r="K87" s="41"/>
      <c r="L87" s="148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6.5" customHeight="1">
      <c r="A88" s="39"/>
      <c r="B88" s="40"/>
      <c r="C88" s="41"/>
      <c r="D88" s="41"/>
      <c r="E88" s="172" t="str">
        <f>E7</f>
        <v>Oprava přejezdů v obvodu Správy tratí Ústí nad Labem pro r. 2022</v>
      </c>
      <c r="F88" s="33"/>
      <c r="G88" s="33"/>
      <c r="H88" s="33"/>
      <c r="I88" s="41"/>
      <c r="J88" s="41"/>
      <c r="K88" s="41"/>
      <c r="L88" s="148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1" customFormat="1" ht="12" customHeight="1">
      <c r="B89" s="22"/>
      <c r="C89" s="33" t="s">
        <v>185</v>
      </c>
      <c r="D89" s="23"/>
      <c r="E89" s="23"/>
      <c r="F89" s="23"/>
      <c r="G89" s="23"/>
      <c r="H89" s="23"/>
      <c r="I89" s="23"/>
      <c r="J89" s="23"/>
      <c r="K89" s="23"/>
      <c r="L89" s="21"/>
    </row>
    <row r="90" s="1" customFormat="1" ht="16.5" customHeight="1">
      <c r="B90" s="22"/>
      <c r="C90" s="23"/>
      <c r="D90" s="23"/>
      <c r="E90" s="172" t="s">
        <v>768</v>
      </c>
      <c r="F90" s="23"/>
      <c r="G90" s="23"/>
      <c r="H90" s="23"/>
      <c r="I90" s="23"/>
      <c r="J90" s="23"/>
      <c r="K90" s="23"/>
      <c r="L90" s="21"/>
    </row>
    <row r="91" s="1" customFormat="1" ht="12" customHeight="1">
      <c r="B91" s="22"/>
      <c r="C91" s="33" t="s">
        <v>187</v>
      </c>
      <c r="D91" s="23"/>
      <c r="E91" s="23"/>
      <c r="F91" s="23"/>
      <c r="G91" s="23"/>
      <c r="H91" s="23"/>
      <c r="I91" s="23"/>
      <c r="J91" s="23"/>
      <c r="K91" s="23"/>
      <c r="L91" s="21"/>
    </row>
    <row r="92" s="2" customFormat="1" ht="16.5" customHeight="1">
      <c r="A92" s="39"/>
      <c r="B92" s="40"/>
      <c r="C92" s="41"/>
      <c r="D92" s="41"/>
      <c r="E92" s="173" t="s">
        <v>769</v>
      </c>
      <c r="F92" s="41"/>
      <c r="G92" s="41"/>
      <c r="H92" s="41"/>
      <c r="I92" s="41"/>
      <c r="J92" s="41"/>
      <c r="K92" s="41"/>
      <c r="L92" s="148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2" customHeight="1">
      <c r="A93" s="39"/>
      <c r="B93" s="40"/>
      <c r="C93" s="33" t="s">
        <v>189</v>
      </c>
      <c r="D93" s="41"/>
      <c r="E93" s="41"/>
      <c r="F93" s="41"/>
      <c r="G93" s="41"/>
      <c r="H93" s="41"/>
      <c r="I93" s="41"/>
      <c r="J93" s="41"/>
      <c r="K93" s="41"/>
      <c r="L93" s="148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6.5" customHeight="1">
      <c r="A94" s="39"/>
      <c r="B94" s="40"/>
      <c r="C94" s="41"/>
      <c r="D94" s="41"/>
      <c r="E94" s="70" t="str">
        <f>E13</f>
        <v>SO 4.1 - ZRN</v>
      </c>
      <c r="F94" s="41"/>
      <c r="G94" s="41"/>
      <c r="H94" s="41"/>
      <c r="I94" s="41"/>
      <c r="J94" s="41"/>
      <c r="K94" s="41"/>
      <c r="L94" s="148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6.96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148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2" customHeight="1">
      <c r="A96" s="39"/>
      <c r="B96" s="40"/>
      <c r="C96" s="33" t="s">
        <v>21</v>
      </c>
      <c r="D96" s="41"/>
      <c r="E96" s="41"/>
      <c r="F96" s="28" t="str">
        <f>F16</f>
        <v>Obvod ST Ústí n.L.</v>
      </c>
      <c r="G96" s="41"/>
      <c r="H96" s="41"/>
      <c r="I96" s="33" t="s">
        <v>23</v>
      </c>
      <c r="J96" s="73" t="str">
        <f>IF(J16="","",J16)</f>
        <v>31. 8. 2021</v>
      </c>
      <c r="K96" s="41"/>
      <c r="L96" s="148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6.96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148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15.15" customHeight="1">
      <c r="A98" s="39"/>
      <c r="B98" s="40"/>
      <c r="C98" s="33" t="s">
        <v>25</v>
      </c>
      <c r="D98" s="41"/>
      <c r="E98" s="41"/>
      <c r="F98" s="28" t="str">
        <f>E19</f>
        <v>Správa železnic, státní organizace</v>
      </c>
      <c r="G98" s="41"/>
      <c r="H98" s="41"/>
      <c r="I98" s="33" t="s">
        <v>31</v>
      </c>
      <c r="J98" s="37" t="str">
        <f>E25</f>
        <v xml:space="preserve"> </v>
      </c>
      <c r="K98" s="41"/>
      <c r="L98" s="148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15.15" customHeight="1">
      <c r="A99" s="39"/>
      <c r="B99" s="40"/>
      <c r="C99" s="33" t="s">
        <v>29</v>
      </c>
      <c r="D99" s="41"/>
      <c r="E99" s="41"/>
      <c r="F99" s="28" t="str">
        <f>IF(E22="","",E22)</f>
        <v>Vyplň údaj</v>
      </c>
      <c r="G99" s="41"/>
      <c r="H99" s="41"/>
      <c r="I99" s="33" t="s">
        <v>33</v>
      </c>
      <c r="J99" s="37" t="str">
        <f>E28</f>
        <v>Jan Seemann</v>
      </c>
      <c r="K99" s="41"/>
      <c r="L99" s="148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10.32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148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11" customFormat="1" ht="29.28" customHeight="1">
      <c r="A101" s="189"/>
      <c r="B101" s="190"/>
      <c r="C101" s="191" t="s">
        <v>213</v>
      </c>
      <c r="D101" s="192" t="s">
        <v>56</v>
      </c>
      <c r="E101" s="192" t="s">
        <v>52</v>
      </c>
      <c r="F101" s="192" t="s">
        <v>53</v>
      </c>
      <c r="G101" s="192" t="s">
        <v>214</v>
      </c>
      <c r="H101" s="192" t="s">
        <v>215</v>
      </c>
      <c r="I101" s="192" t="s">
        <v>216</v>
      </c>
      <c r="J101" s="192" t="s">
        <v>195</v>
      </c>
      <c r="K101" s="193" t="s">
        <v>217</v>
      </c>
      <c r="L101" s="194"/>
      <c r="M101" s="93" t="s">
        <v>19</v>
      </c>
      <c r="N101" s="94" t="s">
        <v>41</v>
      </c>
      <c r="O101" s="94" t="s">
        <v>218</v>
      </c>
      <c r="P101" s="94" t="s">
        <v>219</v>
      </c>
      <c r="Q101" s="94" t="s">
        <v>220</v>
      </c>
      <c r="R101" s="94" t="s">
        <v>221</v>
      </c>
      <c r="S101" s="94" t="s">
        <v>222</v>
      </c>
      <c r="T101" s="95" t="s">
        <v>223</v>
      </c>
      <c r="U101" s="189"/>
      <c r="V101" s="189"/>
      <c r="W101" s="189"/>
      <c r="X101" s="189"/>
      <c r="Y101" s="189"/>
      <c r="Z101" s="189"/>
      <c r="AA101" s="189"/>
      <c r="AB101" s="189"/>
      <c r="AC101" s="189"/>
      <c r="AD101" s="189"/>
      <c r="AE101" s="189"/>
    </row>
    <row r="102" s="2" customFormat="1" ht="22.8" customHeight="1">
      <c r="A102" s="39"/>
      <c r="B102" s="40"/>
      <c r="C102" s="100" t="s">
        <v>224</v>
      </c>
      <c r="D102" s="41"/>
      <c r="E102" s="41"/>
      <c r="F102" s="41"/>
      <c r="G102" s="41"/>
      <c r="H102" s="41"/>
      <c r="I102" s="41"/>
      <c r="J102" s="195">
        <f>BK102</f>
        <v>0</v>
      </c>
      <c r="K102" s="41"/>
      <c r="L102" s="45"/>
      <c r="M102" s="96"/>
      <c r="N102" s="196"/>
      <c r="O102" s="97"/>
      <c r="P102" s="197">
        <f>P103</f>
        <v>0</v>
      </c>
      <c r="Q102" s="97"/>
      <c r="R102" s="197">
        <f>R103</f>
        <v>339.79579300000006</v>
      </c>
      <c r="S102" s="97"/>
      <c r="T102" s="198">
        <f>T103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70</v>
      </c>
      <c r="AU102" s="18" t="s">
        <v>196</v>
      </c>
      <c r="BK102" s="199">
        <f>BK103</f>
        <v>0</v>
      </c>
    </row>
    <row r="103" s="12" customFormat="1" ht="25.92" customHeight="1">
      <c r="A103" s="12"/>
      <c r="B103" s="200"/>
      <c r="C103" s="201"/>
      <c r="D103" s="202" t="s">
        <v>70</v>
      </c>
      <c r="E103" s="203" t="s">
        <v>225</v>
      </c>
      <c r="F103" s="203" t="s">
        <v>226</v>
      </c>
      <c r="G103" s="201"/>
      <c r="H103" s="201"/>
      <c r="I103" s="204"/>
      <c r="J103" s="205">
        <f>BK103</f>
        <v>0</v>
      </c>
      <c r="K103" s="201"/>
      <c r="L103" s="206"/>
      <c r="M103" s="207"/>
      <c r="N103" s="208"/>
      <c r="O103" s="208"/>
      <c r="P103" s="209">
        <f>P104+P106+P124+P130+P145+P157+P170+P191+P202+P225</f>
        <v>0</v>
      </c>
      <c r="Q103" s="208"/>
      <c r="R103" s="209">
        <f>R104+R106+R124+R130+R145+R157+R170+R191+R202+R225</f>
        <v>339.79579300000006</v>
      </c>
      <c r="S103" s="208"/>
      <c r="T103" s="210">
        <f>T104+T106+T124+T130+T145+T157+T170+T191+T202+T225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11" t="s">
        <v>75</v>
      </c>
      <c r="AT103" s="212" t="s">
        <v>70</v>
      </c>
      <c r="AU103" s="212" t="s">
        <v>71</v>
      </c>
      <c r="AY103" s="211" t="s">
        <v>227</v>
      </c>
      <c r="BK103" s="213">
        <f>BK104+BK106+BK124+BK130+BK145+BK157+BK170+BK191+BK202+BK225</f>
        <v>0</v>
      </c>
    </row>
    <row r="104" s="12" customFormat="1" ht="22.8" customHeight="1">
      <c r="A104" s="12"/>
      <c r="B104" s="200"/>
      <c r="C104" s="201"/>
      <c r="D104" s="202" t="s">
        <v>70</v>
      </c>
      <c r="E104" s="214" t="s">
        <v>75</v>
      </c>
      <c r="F104" s="214" t="s">
        <v>228</v>
      </c>
      <c r="G104" s="201"/>
      <c r="H104" s="201"/>
      <c r="I104" s="204"/>
      <c r="J104" s="215">
        <f>BK104</f>
        <v>0</v>
      </c>
      <c r="K104" s="201"/>
      <c r="L104" s="206"/>
      <c r="M104" s="207"/>
      <c r="N104" s="208"/>
      <c r="O104" s="208"/>
      <c r="P104" s="209">
        <f>P105</f>
        <v>0</v>
      </c>
      <c r="Q104" s="208"/>
      <c r="R104" s="209">
        <f>R105</f>
        <v>0</v>
      </c>
      <c r="S104" s="208"/>
      <c r="T104" s="210">
        <f>T105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11" t="s">
        <v>75</v>
      </c>
      <c r="AT104" s="212" t="s">
        <v>70</v>
      </c>
      <c r="AU104" s="212" t="s">
        <v>75</v>
      </c>
      <c r="AY104" s="211" t="s">
        <v>227</v>
      </c>
      <c r="BK104" s="213">
        <f>BK105</f>
        <v>0</v>
      </c>
    </row>
    <row r="105" s="2" customFormat="1" ht="24.15" customHeight="1">
      <c r="A105" s="39"/>
      <c r="B105" s="40"/>
      <c r="C105" s="216" t="s">
        <v>75</v>
      </c>
      <c r="D105" s="216" t="s">
        <v>229</v>
      </c>
      <c r="E105" s="217" t="s">
        <v>230</v>
      </c>
      <c r="F105" s="218" t="s">
        <v>231</v>
      </c>
      <c r="G105" s="219" t="s">
        <v>180</v>
      </c>
      <c r="H105" s="220">
        <v>24</v>
      </c>
      <c r="I105" s="221"/>
      <c r="J105" s="222">
        <f>ROUND(I105*H105,2)</f>
        <v>0</v>
      </c>
      <c r="K105" s="218" t="s">
        <v>232</v>
      </c>
      <c r="L105" s="45"/>
      <c r="M105" s="223" t="s">
        <v>19</v>
      </c>
      <c r="N105" s="224" t="s">
        <v>42</v>
      </c>
      <c r="O105" s="85"/>
      <c r="P105" s="225">
        <f>O105*H105</f>
        <v>0</v>
      </c>
      <c r="Q105" s="225">
        <v>0</v>
      </c>
      <c r="R105" s="225">
        <f>Q105*H105</f>
        <v>0</v>
      </c>
      <c r="S105" s="225">
        <v>0</v>
      </c>
      <c r="T105" s="226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7" t="s">
        <v>233</v>
      </c>
      <c r="AT105" s="227" t="s">
        <v>229</v>
      </c>
      <c r="AU105" s="227" t="s">
        <v>79</v>
      </c>
      <c r="AY105" s="18" t="s">
        <v>227</v>
      </c>
      <c r="BE105" s="228">
        <f>IF(N105="základní",J105,0)</f>
        <v>0</v>
      </c>
      <c r="BF105" s="228">
        <f>IF(N105="snížená",J105,0)</f>
        <v>0</v>
      </c>
      <c r="BG105" s="228">
        <f>IF(N105="zákl. přenesená",J105,0)</f>
        <v>0</v>
      </c>
      <c r="BH105" s="228">
        <f>IF(N105="sníž. přenesená",J105,0)</f>
        <v>0</v>
      </c>
      <c r="BI105" s="228">
        <f>IF(N105="nulová",J105,0)</f>
        <v>0</v>
      </c>
      <c r="BJ105" s="18" t="s">
        <v>75</v>
      </c>
      <c r="BK105" s="228">
        <f>ROUND(I105*H105,2)</f>
        <v>0</v>
      </c>
      <c r="BL105" s="18" t="s">
        <v>233</v>
      </c>
      <c r="BM105" s="227" t="s">
        <v>777</v>
      </c>
    </row>
    <row r="106" s="12" customFormat="1" ht="22.8" customHeight="1">
      <c r="A106" s="12"/>
      <c r="B106" s="200"/>
      <c r="C106" s="201"/>
      <c r="D106" s="202" t="s">
        <v>70</v>
      </c>
      <c r="E106" s="214" t="s">
        <v>79</v>
      </c>
      <c r="F106" s="214" t="s">
        <v>245</v>
      </c>
      <c r="G106" s="201"/>
      <c r="H106" s="201"/>
      <c r="I106" s="204"/>
      <c r="J106" s="215">
        <f>BK106</f>
        <v>0</v>
      </c>
      <c r="K106" s="201"/>
      <c r="L106" s="206"/>
      <c r="M106" s="207"/>
      <c r="N106" s="208"/>
      <c r="O106" s="208"/>
      <c r="P106" s="209">
        <f>SUM(P107:P123)</f>
        <v>0</v>
      </c>
      <c r="Q106" s="208"/>
      <c r="R106" s="209">
        <f>SUM(R107:R123)</f>
        <v>0</v>
      </c>
      <c r="S106" s="208"/>
      <c r="T106" s="210">
        <f>SUM(T107:T123)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11" t="s">
        <v>75</v>
      </c>
      <c r="AT106" s="212" t="s">
        <v>70</v>
      </c>
      <c r="AU106" s="212" t="s">
        <v>75</v>
      </c>
      <c r="AY106" s="211" t="s">
        <v>227</v>
      </c>
      <c r="BK106" s="213">
        <f>SUM(BK107:BK123)</f>
        <v>0</v>
      </c>
    </row>
    <row r="107" s="2" customFormat="1" ht="33" customHeight="1">
      <c r="A107" s="39"/>
      <c r="B107" s="40"/>
      <c r="C107" s="216" t="s">
        <v>79</v>
      </c>
      <c r="D107" s="216" t="s">
        <v>229</v>
      </c>
      <c r="E107" s="217" t="s">
        <v>246</v>
      </c>
      <c r="F107" s="218" t="s">
        <v>247</v>
      </c>
      <c r="G107" s="219" t="s">
        <v>172</v>
      </c>
      <c r="H107" s="220">
        <v>32.5</v>
      </c>
      <c r="I107" s="221"/>
      <c r="J107" s="222">
        <f>ROUND(I107*H107,2)</f>
        <v>0</v>
      </c>
      <c r="K107" s="218" t="s">
        <v>232</v>
      </c>
      <c r="L107" s="45"/>
      <c r="M107" s="223" t="s">
        <v>19</v>
      </c>
      <c r="N107" s="224" t="s">
        <v>42</v>
      </c>
      <c r="O107" s="85"/>
      <c r="P107" s="225">
        <f>O107*H107</f>
        <v>0</v>
      </c>
      <c r="Q107" s="225">
        <v>0</v>
      </c>
      <c r="R107" s="225">
        <f>Q107*H107</f>
        <v>0</v>
      </c>
      <c r="S107" s="225">
        <v>0</v>
      </c>
      <c r="T107" s="226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7" t="s">
        <v>122</v>
      </c>
      <c r="AT107" s="227" t="s">
        <v>229</v>
      </c>
      <c r="AU107" s="227" t="s">
        <v>79</v>
      </c>
      <c r="AY107" s="18" t="s">
        <v>227</v>
      </c>
      <c r="BE107" s="228">
        <f>IF(N107="základní",J107,0)</f>
        <v>0</v>
      </c>
      <c r="BF107" s="228">
        <f>IF(N107="snížená",J107,0)</f>
        <v>0</v>
      </c>
      <c r="BG107" s="228">
        <f>IF(N107="zákl. přenesená",J107,0)</f>
        <v>0</v>
      </c>
      <c r="BH107" s="228">
        <f>IF(N107="sníž. přenesená",J107,0)</f>
        <v>0</v>
      </c>
      <c r="BI107" s="228">
        <f>IF(N107="nulová",J107,0)</f>
        <v>0</v>
      </c>
      <c r="BJ107" s="18" t="s">
        <v>75</v>
      </c>
      <c r="BK107" s="228">
        <f>ROUND(I107*H107,2)</f>
        <v>0</v>
      </c>
      <c r="BL107" s="18" t="s">
        <v>122</v>
      </c>
      <c r="BM107" s="227" t="s">
        <v>778</v>
      </c>
    </row>
    <row r="108" s="13" customFormat="1">
      <c r="A108" s="13"/>
      <c r="B108" s="234"/>
      <c r="C108" s="235"/>
      <c r="D108" s="229" t="s">
        <v>242</v>
      </c>
      <c r="E108" s="236" t="s">
        <v>19</v>
      </c>
      <c r="F108" s="237" t="s">
        <v>779</v>
      </c>
      <c r="G108" s="235"/>
      <c r="H108" s="238">
        <v>5.5</v>
      </c>
      <c r="I108" s="239"/>
      <c r="J108" s="235"/>
      <c r="K108" s="235"/>
      <c r="L108" s="240"/>
      <c r="M108" s="241"/>
      <c r="N108" s="242"/>
      <c r="O108" s="242"/>
      <c r="P108" s="242"/>
      <c r="Q108" s="242"/>
      <c r="R108" s="242"/>
      <c r="S108" s="242"/>
      <c r="T108" s="24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4" t="s">
        <v>242</v>
      </c>
      <c r="AU108" s="244" t="s">
        <v>79</v>
      </c>
      <c r="AV108" s="13" t="s">
        <v>79</v>
      </c>
      <c r="AW108" s="13" t="s">
        <v>32</v>
      </c>
      <c r="AX108" s="13" t="s">
        <v>71</v>
      </c>
      <c r="AY108" s="244" t="s">
        <v>227</v>
      </c>
    </row>
    <row r="109" s="13" customFormat="1">
      <c r="A109" s="13"/>
      <c r="B109" s="234"/>
      <c r="C109" s="235"/>
      <c r="D109" s="229" t="s">
        <v>242</v>
      </c>
      <c r="E109" s="236" t="s">
        <v>19</v>
      </c>
      <c r="F109" s="237" t="s">
        <v>780</v>
      </c>
      <c r="G109" s="235"/>
      <c r="H109" s="238">
        <v>27</v>
      </c>
      <c r="I109" s="239"/>
      <c r="J109" s="235"/>
      <c r="K109" s="235"/>
      <c r="L109" s="240"/>
      <c r="M109" s="241"/>
      <c r="N109" s="242"/>
      <c r="O109" s="242"/>
      <c r="P109" s="242"/>
      <c r="Q109" s="242"/>
      <c r="R109" s="242"/>
      <c r="S109" s="242"/>
      <c r="T109" s="24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4" t="s">
        <v>242</v>
      </c>
      <c r="AU109" s="244" t="s">
        <v>79</v>
      </c>
      <c r="AV109" s="13" t="s">
        <v>79</v>
      </c>
      <c r="AW109" s="13" t="s">
        <v>32</v>
      </c>
      <c r="AX109" s="13" t="s">
        <v>71</v>
      </c>
      <c r="AY109" s="244" t="s">
        <v>227</v>
      </c>
    </row>
    <row r="110" s="14" customFormat="1">
      <c r="A110" s="14"/>
      <c r="B110" s="245"/>
      <c r="C110" s="246"/>
      <c r="D110" s="229" t="s">
        <v>242</v>
      </c>
      <c r="E110" s="247" t="s">
        <v>175</v>
      </c>
      <c r="F110" s="248" t="s">
        <v>244</v>
      </c>
      <c r="G110" s="246"/>
      <c r="H110" s="249">
        <v>32.5</v>
      </c>
      <c r="I110" s="250"/>
      <c r="J110" s="246"/>
      <c r="K110" s="246"/>
      <c r="L110" s="251"/>
      <c r="M110" s="252"/>
      <c r="N110" s="253"/>
      <c r="O110" s="253"/>
      <c r="P110" s="253"/>
      <c r="Q110" s="253"/>
      <c r="R110" s="253"/>
      <c r="S110" s="253"/>
      <c r="T110" s="25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5" t="s">
        <v>242</v>
      </c>
      <c r="AU110" s="255" t="s">
        <v>79</v>
      </c>
      <c r="AV110" s="14" t="s">
        <v>122</v>
      </c>
      <c r="AW110" s="14" t="s">
        <v>32</v>
      </c>
      <c r="AX110" s="14" t="s">
        <v>75</v>
      </c>
      <c r="AY110" s="255" t="s">
        <v>227</v>
      </c>
    </row>
    <row r="111" s="2" customFormat="1" ht="33" customHeight="1">
      <c r="A111" s="39"/>
      <c r="B111" s="40"/>
      <c r="C111" s="216" t="s">
        <v>87</v>
      </c>
      <c r="D111" s="216" t="s">
        <v>229</v>
      </c>
      <c r="E111" s="217" t="s">
        <v>251</v>
      </c>
      <c r="F111" s="218" t="s">
        <v>252</v>
      </c>
      <c r="G111" s="219" t="s">
        <v>172</v>
      </c>
      <c r="H111" s="220">
        <v>25.699999999999999</v>
      </c>
      <c r="I111" s="221"/>
      <c r="J111" s="222">
        <f>ROUND(I111*H111,2)</f>
        <v>0</v>
      </c>
      <c r="K111" s="218" t="s">
        <v>232</v>
      </c>
      <c r="L111" s="45"/>
      <c r="M111" s="223" t="s">
        <v>19</v>
      </c>
      <c r="N111" s="224" t="s">
        <v>42</v>
      </c>
      <c r="O111" s="85"/>
      <c r="P111" s="225">
        <f>O111*H111</f>
        <v>0</v>
      </c>
      <c r="Q111" s="225">
        <v>0</v>
      </c>
      <c r="R111" s="225">
        <f>Q111*H111</f>
        <v>0</v>
      </c>
      <c r="S111" s="225">
        <v>0</v>
      </c>
      <c r="T111" s="226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7" t="s">
        <v>233</v>
      </c>
      <c r="AT111" s="227" t="s">
        <v>229</v>
      </c>
      <c r="AU111" s="227" t="s">
        <v>79</v>
      </c>
      <c r="AY111" s="18" t="s">
        <v>227</v>
      </c>
      <c r="BE111" s="228">
        <f>IF(N111="základní",J111,0)</f>
        <v>0</v>
      </c>
      <c r="BF111" s="228">
        <f>IF(N111="snížená",J111,0)</f>
        <v>0</v>
      </c>
      <c r="BG111" s="228">
        <f>IF(N111="zákl. přenesená",J111,0)</f>
        <v>0</v>
      </c>
      <c r="BH111" s="228">
        <f>IF(N111="sníž. přenesená",J111,0)</f>
        <v>0</v>
      </c>
      <c r="BI111" s="228">
        <f>IF(N111="nulová",J111,0)</f>
        <v>0</v>
      </c>
      <c r="BJ111" s="18" t="s">
        <v>75</v>
      </c>
      <c r="BK111" s="228">
        <f>ROUND(I111*H111,2)</f>
        <v>0</v>
      </c>
      <c r="BL111" s="18" t="s">
        <v>233</v>
      </c>
      <c r="BM111" s="227" t="s">
        <v>781</v>
      </c>
    </row>
    <row r="112" s="13" customFormat="1">
      <c r="A112" s="13"/>
      <c r="B112" s="234"/>
      <c r="C112" s="235"/>
      <c r="D112" s="229" t="s">
        <v>242</v>
      </c>
      <c r="E112" s="236" t="s">
        <v>19</v>
      </c>
      <c r="F112" s="237" t="s">
        <v>782</v>
      </c>
      <c r="G112" s="235"/>
      <c r="H112" s="238">
        <v>12</v>
      </c>
      <c r="I112" s="239"/>
      <c r="J112" s="235"/>
      <c r="K112" s="235"/>
      <c r="L112" s="240"/>
      <c r="M112" s="241"/>
      <c r="N112" s="242"/>
      <c r="O112" s="242"/>
      <c r="P112" s="242"/>
      <c r="Q112" s="242"/>
      <c r="R112" s="242"/>
      <c r="S112" s="242"/>
      <c r="T112" s="24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4" t="s">
        <v>242</v>
      </c>
      <c r="AU112" s="244" t="s">
        <v>79</v>
      </c>
      <c r="AV112" s="13" t="s">
        <v>79</v>
      </c>
      <c r="AW112" s="13" t="s">
        <v>32</v>
      </c>
      <c r="AX112" s="13" t="s">
        <v>71</v>
      </c>
      <c r="AY112" s="244" t="s">
        <v>227</v>
      </c>
    </row>
    <row r="113" s="13" customFormat="1">
      <c r="A113" s="13"/>
      <c r="B113" s="234"/>
      <c r="C113" s="235"/>
      <c r="D113" s="229" t="s">
        <v>242</v>
      </c>
      <c r="E113" s="236" t="s">
        <v>19</v>
      </c>
      <c r="F113" s="237" t="s">
        <v>528</v>
      </c>
      <c r="G113" s="235"/>
      <c r="H113" s="238">
        <v>12</v>
      </c>
      <c r="I113" s="239"/>
      <c r="J113" s="235"/>
      <c r="K113" s="235"/>
      <c r="L113" s="240"/>
      <c r="M113" s="241"/>
      <c r="N113" s="242"/>
      <c r="O113" s="242"/>
      <c r="P113" s="242"/>
      <c r="Q113" s="242"/>
      <c r="R113" s="242"/>
      <c r="S113" s="242"/>
      <c r="T113" s="24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4" t="s">
        <v>242</v>
      </c>
      <c r="AU113" s="244" t="s">
        <v>79</v>
      </c>
      <c r="AV113" s="13" t="s">
        <v>79</v>
      </c>
      <c r="AW113" s="13" t="s">
        <v>32</v>
      </c>
      <c r="AX113" s="13" t="s">
        <v>71</v>
      </c>
      <c r="AY113" s="244" t="s">
        <v>227</v>
      </c>
    </row>
    <row r="114" s="13" customFormat="1">
      <c r="A114" s="13"/>
      <c r="B114" s="234"/>
      <c r="C114" s="235"/>
      <c r="D114" s="229" t="s">
        <v>242</v>
      </c>
      <c r="E114" s="236" t="s">
        <v>19</v>
      </c>
      <c r="F114" s="237" t="s">
        <v>783</v>
      </c>
      <c r="G114" s="235"/>
      <c r="H114" s="238">
        <v>1.7</v>
      </c>
      <c r="I114" s="239"/>
      <c r="J114" s="235"/>
      <c r="K114" s="235"/>
      <c r="L114" s="240"/>
      <c r="M114" s="241"/>
      <c r="N114" s="242"/>
      <c r="O114" s="242"/>
      <c r="P114" s="242"/>
      <c r="Q114" s="242"/>
      <c r="R114" s="242"/>
      <c r="S114" s="242"/>
      <c r="T114" s="24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4" t="s">
        <v>242</v>
      </c>
      <c r="AU114" s="244" t="s">
        <v>79</v>
      </c>
      <c r="AV114" s="13" t="s">
        <v>79</v>
      </c>
      <c r="AW114" s="13" t="s">
        <v>32</v>
      </c>
      <c r="AX114" s="13" t="s">
        <v>71</v>
      </c>
      <c r="AY114" s="244" t="s">
        <v>227</v>
      </c>
    </row>
    <row r="115" s="14" customFormat="1">
      <c r="A115" s="14"/>
      <c r="B115" s="245"/>
      <c r="C115" s="246"/>
      <c r="D115" s="229" t="s">
        <v>242</v>
      </c>
      <c r="E115" s="247" t="s">
        <v>170</v>
      </c>
      <c r="F115" s="248" t="s">
        <v>244</v>
      </c>
      <c r="G115" s="246"/>
      <c r="H115" s="249">
        <v>25.699999999999999</v>
      </c>
      <c r="I115" s="250"/>
      <c r="J115" s="246"/>
      <c r="K115" s="246"/>
      <c r="L115" s="251"/>
      <c r="M115" s="252"/>
      <c r="N115" s="253"/>
      <c r="O115" s="253"/>
      <c r="P115" s="253"/>
      <c r="Q115" s="253"/>
      <c r="R115" s="253"/>
      <c r="S115" s="253"/>
      <c r="T115" s="25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5" t="s">
        <v>242</v>
      </c>
      <c r="AU115" s="255" t="s">
        <v>79</v>
      </c>
      <c r="AV115" s="14" t="s">
        <v>122</v>
      </c>
      <c r="AW115" s="14" t="s">
        <v>32</v>
      </c>
      <c r="AX115" s="14" t="s">
        <v>75</v>
      </c>
      <c r="AY115" s="255" t="s">
        <v>227</v>
      </c>
    </row>
    <row r="116" s="2" customFormat="1" ht="62.7" customHeight="1">
      <c r="A116" s="39"/>
      <c r="B116" s="40"/>
      <c r="C116" s="216" t="s">
        <v>122</v>
      </c>
      <c r="D116" s="216" t="s">
        <v>229</v>
      </c>
      <c r="E116" s="217" t="s">
        <v>301</v>
      </c>
      <c r="F116" s="218" t="s">
        <v>302</v>
      </c>
      <c r="G116" s="219" t="s">
        <v>259</v>
      </c>
      <c r="H116" s="220">
        <v>14.882999999999999</v>
      </c>
      <c r="I116" s="221"/>
      <c r="J116" s="222">
        <f>ROUND(I116*H116,2)</f>
        <v>0</v>
      </c>
      <c r="K116" s="218" t="s">
        <v>232</v>
      </c>
      <c r="L116" s="45"/>
      <c r="M116" s="223" t="s">
        <v>19</v>
      </c>
      <c r="N116" s="224" t="s">
        <v>42</v>
      </c>
      <c r="O116" s="85"/>
      <c r="P116" s="225">
        <f>O116*H116</f>
        <v>0</v>
      </c>
      <c r="Q116" s="225">
        <v>0</v>
      </c>
      <c r="R116" s="225">
        <f>Q116*H116</f>
        <v>0</v>
      </c>
      <c r="S116" s="225">
        <v>0</v>
      </c>
      <c r="T116" s="226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7" t="s">
        <v>233</v>
      </c>
      <c r="AT116" s="227" t="s">
        <v>229</v>
      </c>
      <c r="AU116" s="227" t="s">
        <v>79</v>
      </c>
      <c r="AY116" s="18" t="s">
        <v>227</v>
      </c>
      <c r="BE116" s="228">
        <f>IF(N116="základní",J116,0)</f>
        <v>0</v>
      </c>
      <c r="BF116" s="228">
        <f>IF(N116="snížená",J116,0)</f>
        <v>0</v>
      </c>
      <c r="BG116" s="228">
        <f>IF(N116="zákl. přenesená",J116,0)</f>
        <v>0</v>
      </c>
      <c r="BH116" s="228">
        <f>IF(N116="sníž. přenesená",J116,0)</f>
        <v>0</v>
      </c>
      <c r="BI116" s="228">
        <f>IF(N116="nulová",J116,0)</f>
        <v>0</v>
      </c>
      <c r="BJ116" s="18" t="s">
        <v>75</v>
      </c>
      <c r="BK116" s="228">
        <f>ROUND(I116*H116,2)</f>
        <v>0</v>
      </c>
      <c r="BL116" s="18" t="s">
        <v>233</v>
      </c>
      <c r="BM116" s="227" t="s">
        <v>784</v>
      </c>
    </row>
    <row r="117" s="13" customFormat="1">
      <c r="A117" s="13"/>
      <c r="B117" s="234"/>
      <c r="C117" s="235"/>
      <c r="D117" s="229" t="s">
        <v>242</v>
      </c>
      <c r="E117" s="236" t="s">
        <v>19</v>
      </c>
      <c r="F117" s="237" t="s">
        <v>262</v>
      </c>
      <c r="G117" s="235"/>
      <c r="H117" s="238">
        <v>11.308</v>
      </c>
      <c r="I117" s="239"/>
      <c r="J117" s="235"/>
      <c r="K117" s="235"/>
      <c r="L117" s="240"/>
      <c r="M117" s="241"/>
      <c r="N117" s="242"/>
      <c r="O117" s="242"/>
      <c r="P117" s="242"/>
      <c r="Q117" s="242"/>
      <c r="R117" s="242"/>
      <c r="S117" s="242"/>
      <c r="T117" s="24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4" t="s">
        <v>242</v>
      </c>
      <c r="AU117" s="244" t="s">
        <v>79</v>
      </c>
      <c r="AV117" s="13" t="s">
        <v>79</v>
      </c>
      <c r="AW117" s="13" t="s">
        <v>32</v>
      </c>
      <c r="AX117" s="13" t="s">
        <v>71</v>
      </c>
      <c r="AY117" s="244" t="s">
        <v>227</v>
      </c>
    </row>
    <row r="118" s="13" customFormat="1">
      <c r="A118" s="13"/>
      <c r="B118" s="234"/>
      <c r="C118" s="235"/>
      <c r="D118" s="229" t="s">
        <v>242</v>
      </c>
      <c r="E118" s="236" t="s">
        <v>19</v>
      </c>
      <c r="F118" s="237" t="s">
        <v>263</v>
      </c>
      <c r="G118" s="235"/>
      <c r="H118" s="238">
        <v>3.5750000000000002</v>
      </c>
      <c r="I118" s="239"/>
      <c r="J118" s="235"/>
      <c r="K118" s="235"/>
      <c r="L118" s="240"/>
      <c r="M118" s="241"/>
      <c r="N118" s="242"/>
      <c r="O118" s="242"/>
      <c r="P118" s="242"/>
      <c r="Q118" s="242"/>
      <c r="R118" s="242"/>
      <c r="S118" s="242"/>
      <c r="T118" s="24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4" t="s">
        <v>242</v>
      </c>
      <c r="AU118" s="244" t="s">
        <v>79</v>
      </c>
      <c r="AV118" s="13" t="s">
        <v>79</v>
      </c>
      <c r="AW118" s="13" t="s">
        <v>32</v>
      </c>
      <c r="AX118" s="13" t="s">
        <v>71</v>
      </c>
      <c r="AY118" s="244" t="s">
        <v>227</v>
      </c>
    </row>
    <row r="119" s="14" customFormat="1">
      <c r="A119" s="14"/>
      <c r="B119" s="245"/>
      <c r="C119" s="246"/>
      <c r="D119" s="229" t="s">
        <v>242</v>
      </c>
      <c r="E119" s="247" t="s">
        <v>19</v>
      </c>
      <c r="F119" s="248" t="s">
        <v>244</v>
      </c>
      <c r="G119" s="246"/>
      <c r="H119" s="249">
        <v>14.882999999999999</v>
      </c>
      <c r="I119" s="250"/>
      <c r="J119" s="246"/>
      <c r="K119" s="246"/>
      <c r="L119" s="251"/>
      <c r="M119" s="252"/>
      <c r="N119" s="253"/>
      <c r="O119" s="253"/>
      <c r="P119" s="253"/>
      <c r="Q119" s="253"/>
      <c r="R119" s="253"/>
      <c r="S119" s="253"/>
      <c r="T119" s="25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5" t="s">
        <v>242</v>
      </c>
      <c r="AU119" s="255" t="s">
        <v>79</v>
      </c>
      <c r="AV119" s="14" t="s">
        <v>122</v>
      </c>
      <c r="AW119" s="14" t="s">
        <v>32</v>
      </c>
      <c r="AX119" s="14" t="s">
        <v>75</v>
      </c>
      <c r="AY119" s="255" t="s">
        <v>227</v>
      </c>
    </row>
    <row r="120" s="2" customFormat="1" ht="49.05" customHeight="1">
      <c r="A120" s="39"/>
      <c r="B120" s="40"/>
      <c r="C120" s="216" t="s">
        <v>134</v>
      </c>
      <c r="D120" s="216" t="s">
        <v>229</v>
      </c>
      <c r="E120" s="217" t="s">
        <v>264</v>
      </c>
      <c r="F120" s="218" t="s">
        <v>265</v>
      </c>
      <c r="G120" s="219" t="s">
        <v>259</v>
      </c>
      <c r="H120" s="220">
        <v>14.882999999999999</v>
      </c>
      <c r="I120" s="221"/>
      <c r="J120" s="222">
        <f>ROUND(I120*H120,2)</f>
        <v>0</v>
      </c>
      <c r="K120" s="218" t="s">
        <v>232</v>
      </c>
      <c r="L120" s="45"/>
      <c r="M120" s="223" t="s">
        <v>19</v>
      </c>
      <c r="N120" s="224" t="s">
        <v>42</v>
      </c>
      <c r="O120" s="85"/>
      <c r="P120" s="225">
        <f>O120*H120</f>
        <v>0</v>
      </c>
      <c r="Q120" s="225">
        <v>0</v>
      </c>
      <c r="R120" s="225">
        <f>Q120*H120</f>
        <v>0</v>
      </c>
      <c r="S120" s="225">
        <v>0</v>
      </c>
      <c r="T120" s="226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7" t="s">
        <v>233</v>
      </c>
      <c r="AT120" s="227" t="s">
        <v>229</v>
      </c>
      <c r="AU120" s="227" t="s">
        <v>79</v>
      </c>
      <c r="AY120" s="18" t="s">
        <v>227</v>
      </c>
      <c r="BE120" s="228">
        <f>IF(N120="základní",J120,0)</f>
        <v>0</v>
      </c>
      <c r="BF120" s="228">
        <f>IF(N120="snížená",J120,0)</f>
        <v>0</v>
      </c>
      <c r="BG120" s="228">
        <f>IF(N120="zákl. přenesená",J120,0)</f>
        <v>0</v>
      </c>
      <c r="BH120" s="228">
        <f>IF(N120="sníž. přenesená",J120,0)</f>
        <v>0</v>
      </c>
      <c r="BI120" s="228">
        <f>IF(N120="nulová",J120,0)</f>
        <v>0</v>
      </c>
      <c r="BJ120" s="18" t="s">
        <v>75</v>
      </c>
      <c r="BK120" s="228">
        <f>ROUND(I120*H120,2)</f>
        <v>0</v>
      </c>
      <c r="BL120" s="18" t="s">
        <v>233</v>
      </c>
      <c r="BM120" s="227" t="s">
        <v>785</v>
      </c>
    </row>
    <row r="121" s="13" customFormat="1">
      <c r="A121" s="13"/>
      <c r="B121" s="234"/>
      <c r="C121" s="235"/>
      <c r="D121" s="229" t="s">
        <v>242</v>
      </c>
      <c r="E121" s="236" t="s">
        <v>19</v>
      </c>
      <c r="F121" s="237" t="s">
        <v>262</v>
      </c>
      <c r="G121" s="235"/>
      <c r="H121" s="238">
        <v>11.308</v>
      </c>
      <c r="I121" s="239"/>
      <c r="J121" s="235"/>
      <c r="K121" s="235"/>
      <c r="L121" s="240"/>
      <c r="M121" s="241"/>
      <c r="N121" s="242"/>
      <c r="O121" s="242"/>
      <c r="P121" s="242"/>
      <c r="Q121" s="242"/>
      <c r="R121" s="242"/>
      <c r="S121" s="242"/>
      <c r="T121" s="24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4" t="s">
        <v>242</v>
      </c>
      <c r="AU121" s="244" t="s">
        <v>79</v>
      </c>
      <c r="AV121" s="13" t="s">
        <v>79</v>
      </c>
      <c r="AW121" s="13" t="s">
        <v>32</v>
      </c>
      <c r="AX121" s="13" t="s">
        <v>71</v>
      </c>
      <c r="AY121" s="244" t="s">
        <v>227</v>
      </c>
    </row>
    <row r="122" s="13" customFormat="1">
      <c r="A122" s="13"/>
      <c r="B122" s="234"/>
      <c r="C122" s="235"/>
      <c r="D122" s="229" t="s">
        <v>242</v>
      </c>
      <c r="E122" s="236" t="s">
        <v>19</v>
      </c>
      <c r="F122" s="237" t="s">
        <v>263</v>
      </c>
      <c r="G122" s="235"/>
      <c r="H122" s="238">
        <v>3.5750000000000002</v>
      </c>
      <c r="I122" s="239"/>
      <c r="J122" s="235"/>
      <c r="K122" s="235"/>
      <c r="L122" s="240"/>
      <c r="M122" s="241"/>
      <c r="N122" s="242"/>
      <c r="O122" s="242"/>
      <c r="P122" s="242"/>
      <c r="Q122" s="242"/>
      <c r="R122" s="242"/>
      <c r="S122" s="242"/>
      <c r="T122" s="24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4" t="s">
        <v>242</v>
      </c>
      <c r="AU122" s="244" t="s">
        <v>79</v>
      </c>
      <c r="AV122" s="13" t="s">
        <v>79</v>
      </c>
      <c r="AW122" s="13" t="s">
        <v>32</v>
      </c>
      <c r="AX122" s="13" t="s">
        <v>71</v>
      </c>
      <c r="AY122" s="244" t="s">
        <v>227</v>
      </c>
    </row>
    <row r="123" s="14" customFormat="1">
      <c r="A123" s="14"/>
      <c r="B123" s="245"/>
      <c r="C123" s="246"/>
      <c r="D123" s="229" t="s">
        <v>242</v>
      </c>
      <c r="E123" s="247" t="s">
        <v>19</v>
      </c>
      <c r="F123" s="248" t="s">
        <v>244</v>
      </c>
      <c r="G123" s="246"/>
      <c r="H123" s="249">
        <v>14.882999999999999</v>
      </c>
      <c r="I123" s="250"/>
      <c r="J123" s="246"/>
      <c r="K123" s="246"/>
      <c r="L123" s="251"/>
      <c r="M123" s="252"/>
      <c r="N123" s="253"/>
      <c r="O123" s="253"/>
      <c r="P123" s="253"/>
      <c r="Q123" s="253"/>
      <c r="R123" s="253"/>
      <c r="S123" s="253"/>
      <c r="T123" s="25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5" t="s">
        <v>242</v>
      </c>
      <c r="AU123" s="255" t="s">
        <v>79</v>
      </c>
      <c r="AV123" s="14" t="s">
        <v>122</v>
      </c>
      <c r="AW123" s="14" t="s">
        <v>32</v>
      </c>
      <c r="AX123" s="14" t="s">
        <v>75</v>
      </c>
      <c r="AY123" s="255" t="s">
        <v>227</v>
      </c>
    </row>
    <row r="124" s="12" customFormat="1" ht="22.8" customHeight="1">
      <c r="A124" s="12"/>
      <c r="B124" s="200"/>
      <c r="C124" s="201"/>
      <c r="D124" s="202" t="s">
        <v>70</v>
      </c>
      <c r="E124" s="214" t="s">
        <v>87</v>
      </c>
      <c r="F124" s="214" t="s">
        <v>536</v>
      </c>
      <c r="G124" s="201"/>
      <c r="H124" s="201"/>
      <c r="I124" s="204"/>
      <c r="J124" s="215">
        <f>BK124</f>
        <v>0</v>
      </c>
      <c r="K124" s="201"/>
      <c r="L124" s="206"/>
      <c r="M124" s="207"/>
      <c r="N124" s="208"/>
      <c r="O124" s="208"/>
      <c r="P124" s="209">
        <f>SUM(P125:P129)</f>
        <v>0</v>
      </c>
      <c r="Q124" s="208"/>
      <c r="R124" s="209">
        <f>SUM(R125:R129)</f>
        <v>0</v>
      </c>
      <c r="S124" s="208"/>
      <c r="T124" s="210">
        <f>SUM(T125:T129)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1" t="s">
        <v>75</v>
      </c>
      <c r="AT124" s="212" t="s">
        <v>70</v>
      </c>
      <c r="AU124" s="212" t="s">
        <v>75</v>
      </c>
      <c r="AY124" s="211" t="s">
        <v>227</v>
      </c>
      <c r="BK124" s="213">
        <f>SUM(BK125:BK129)</f>
        <v>0</v>
      </c>
    </row>
    <row r="125" s="2" customFormat="1" ht="24.15" customHeight="1">
      <c r="A125" s="39"/>
      <c r="B125" s="40"/>
      <c r="C125" s="216" t="s">
        <v>144</v>
      </c>
      <c r="D125" s="216" t="s">
        <v>229</v>
      </c>
      <c r="E125" s="217" t="s">
        <v>537</v>
      </c>
      <c r="F125" s="218" t="s">
        <v>538</v>
      </c>
      <c r="G125" s="219" t="s">
        <v>180</v>
      </c>
      <c r="H125" s="220">
        <v>10</v>
      </c>
      <c r="I125" s="221"/>
      <c r="J125" s="222">
        <f>ROUND(I125*H125,2)</f>
        <v>0</v>
      </c>
      <c r="K125" s="218" t="s">
        <v>232</v>
      </c>
      <c r="L125" s="45"/>
      <c r="M125" s="223" t="s">
        <v>19</v>
      </c>
      <c r="N125" s="224" t="s">
        <v>42</v>
      </c>
      <c r="O125" s="85"/>
      <c r="P125" s="225">
        <f>O125*H125</f>
        <v>0</v>
      </c>
      <c r="Q125" s="225">
        <v>0</v>
      </c>
      <c r="R125" s="225">
        <f>Q125*H125</f>
        <v>0</v>
      </c>
      <c r="S125" s="225">
        <v>0</v>
      </c>
      <c r="T125" s="226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7" t="s">
        <v>122</v>
      </c>
      <c r="AT125" s="227" t="s">
        <v>229</v>
      </c>
      <c r="AU125" s="227" t="s">
        <v>79</v>
      </c>
      <c r="AY125" s="18" t="s">
        <v>227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18" t="s">
        <v>75</v>
      </c>
      <c r="BK125" s="228">
        <f>ROUND(I125*H125,2)</f>
        <v>0</v>
      </c>
      <c r="BL125" s="18" t="s">
        <v>122</v>
      </c>
      <c r="BM125" s="227" t="s">
        <v>786</v>
      </c>
    </row>
    <row r="126" s="2" customFormat="1" ht="62.7" customHeight="1">
      <c r="A126" s="39"/>
      <c r="B126" s="40"/>
      <c r="C126" s="216" t="s">
        <v>154</v>
      </c>
      <c r="D126" s="216" t="s">
        <v>229</v>
      </c>
      <c r="E126" s="217" t="s">
        <v>301</v>
      </c>
      <c r="F126" s="218" t="s">
        <v>302</v>
      </c>
      <c r="G126" s="219" t="s">
        <v>259</v>
      </c>
      <c r="H126" s="220">
        <v>7.7439999999999998</v>
      </c>
      <c r="I126" s="221"/>
      <c r="J126" s="222">
        <f>ROUND(I126*H126,2)</f>
        <v>0</v>
      </c>
      <c r="K126" s="218" t="s">
        <v>232</v>
      </c>
      <c r="L126" s="45"/>
      <c r="M126" s="223" t="s">
        <v>19</v>
      </c>
      <c r="N126" s="224" t="s">
        <v>42</v>
      </c>
      <c r="O126" s="85"/>
      <c r="P126" s="225">
        <f>O126*H126</f>
        <v>0</v>
      </c>
      <c r="Q126" s="225">
        <v>0</v>
      </c>
      <c r="R126" s="225">
        <f>Q126*H126</f>
        <v>0</v>
      </c>
      <c r="S126" s="225">
        <v>0</v>
      </c>
      <c r="T126" s="226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7" t="s">
        <v>233</v>
      </c>
      <c r="AT126" s="227" t="s">
        <v>229</v>
      </c>
      <c r="AU126" s="227" t="s">
        <v>79</v>
      </c>
      <c r="AY126" s="18" t="s">
        <v>227</v>
      </c>
      <c r="BE126" s="228">
        <f>IF(N126="základní",J126,0)</f>
        <v>0</v>
      </c>
      <c r="BF126" s="228">
        <f>IF(N126="snížená",J126,0)</f>
        <v>0</v>
      </c>
      <c r="BG126" s="228">
        <f>IF(N126="zákl. přenesená",J126,0)</f>
        <v>0</v>
      </c>
      <c r="BH126" s="228">
        <f>IF(N126="sníž. přenesená",J126,0)</f>
        <v>0</v>
      </c>
      <c r="BI126" s="228">
        <f>IF(N126="nulová",J126,0)</f>
        <v>0</v>
      </c>
      <c r="BJ126" s="18" t="s">
        <v>75</v>
      </c>
      <c r="BK126" s="228">
        <f>ROUND(I126*H126,2)</f>
        <v>0</v>
      </c>
      <c r="BL126" s="18" t="s">
        <v>233</v>
      </c>
      <c r="BM126" s="227" t="s">
        <v>787</v>
      </c>
    </row>
    <row r="127" s="13" customFormat="1">
      <c r="A127" s="13"/>
      <c r="B127" s="234"/>
      <c r="C127" s="235"/>
      <c r="D127" s="229" t="s">
        <v>242</v>
      </c>
      <c r="E127" s="236" t="s">
        <v>19</v>
      </c>
      <c r="F127" s="237" t="s">
        <v>541</v>
      </c>
      <c r="G127" s="235"/>
      <c r="H127" s="238">
        <v>7.7439999999999998</v>
      </c>
      <c r="I127" s="239"/>
      <c r="J127" s="235"/>
      <c r="K127" s="235"/>
      <c r="L127" s="240"/>
      <c r="M127" s="241"/>
      <c r="N127" s="242"/>
      <c r="O127" s="242"/>
      <c r="P127" s="242"/>
      <c r="Q127" s="242"/>
      <c r="R127" s="242"/>
      <c r="S127" s="242"/>
      <c r="T127" s="24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4" t="s">
        <v>242</v>
      </c>
      <c r="AU127" s="244" t="s">
        <v>79</v>
      </c>
      <c r="AV127" s="13" t="s">
        <v>79</v>
      </c>
      <c r="AW127" s="13" t="s">
        <v>32</v>
      </c>
      <c r="AX127" s="13" t="s">
        <v>75</v>
      </c>
      <c r="AY127" s="244" t="s">
        <v>227</v>
      </c>
    </row>
    <row r="128" s="2" customFormat="1" ht="49.05" customHeight="1">
      <c r="A128" s="39"/>
      <c r="B128" s="40"/>
      <c r="C128" s="216" t="s">
        <v>274</v>
      </c>
      <c r="D128" s="216" t="s">
        <v>229</v>
      </c>
      <c r="E128" s="217" t="s">
        <v>264</v>
      </c>
      <c r="F128" s="218" t="s">
        <v>265</v>
      </c>
      <c r="G128" s="219" t="s">
        <v>259</v>
      </c>
      <c r="H128" s="220">
        <v>7.7439999999999998</v>
      </c>
      <c r="I128" s="221"/>
      <c r="J128" s="222">
        <f>ROUND(I128*H128,2)</f>
        <v>0</v>
      </c>
      <c r="K128" s="218" t="s">
        <v>232</v>
      </c>
      <c r="L128" s="45"/>
      <c r="M128" s="223" t="s">
        <v>19</v>
      </c>
      <c r="N128" s="224" t="s">
        <v>42</v>
      </c>
      <c r="O128" s="85"/>
      <c r="P128" s="225">
        <f>O128*H128</f>
        <v>0</v>
      </c>
      <c r="Q128" s="225">
        <v>0</v>
      </c>
      <c r="R128" s="225">
        <f>Q128*H128</f>
        <v>0</v>
      </c>
      <c r="S128" s="225">
        <v>0</v>
      </c>
      <c r="T128" s="226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7" t="s">
        <v>233</v>
      </c>
      <c r="AT128" s="227" t="s">
        <v>229</v>
      </c>
      <c r="AU128" s="227" t="s">
        <v>79</v>
      </c>
      <c r="AY128" s="18" t="s">
        <v>227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18" t="s">
        <v>75</v>
      </c>
      <c r="BK128" s="228">
        <f>ROUND(I128*H128,2)</f>
        <v>0</v>
      </c>
      <c r="BL128" s="18" t="s">
        <v>233</v>
      </c>
      <c r="BM128" s="227" t="s">
        <v>788</v>
      </c>
    </row>
    <row r="129" s="13" customFormat="1">
      <c r="A129" s="13"/>
      <c r="B129" s="234"/>
      <c r="C129" s="235"/>
      <c r="D129" s="229" t="s">
        <v>242</v>
      </c>
      <c r="E129" s="236" t="s">
        <v>19</v>
      </c>
      <c r="F129" s="237" t="s">
        <v>541</v>
      </c>
      <c r="G129" s="235"/>
      <c r="H129" s="238">
        <v>7.7439999999999998</v>
      </c>
      <c r="I129" s="239"/>
      <c r="J129" s="235"/>
      <c r="K129" s="235"/>
      <c r="L129" s="240"/>
      <c r="M129" s="241"/>
      <c r="N129" s="242"/>
      <c r="O129" s="242"/>
      <c r="P129" s="242"/>
      <c r="Q129" s="242"/>
      <c r="R129" s="242"/>
      <c r="S129" s="242"/>
      <c r="T129" s="24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4" t="s">
        <v>242</v>
      </c>
      <c r="AU129" s="244" t="s">
        <v>79</v>
      </c>
      <c r="AV129" s="13" t="s">
        <v>79</v>
      </c>
      <c r="AW129" s="13" t="s">
        <v>32</v>
      </c>
      <c r="AX129" s="13" t="s">
        <v>75</v>
      </c>
      <c r="AY129" s="244" t="s">
        <v>227</v>
      </c>
    </row>
    <row r="130" s="12" customFormat="1" ht="22.8" customHeight="1">
      <c r="A130" s="12"/>
      <c r="B130" s="200"/>
      <c r="C130" s="201"/>
      <c r="D130" s="202" t="s">
        <v>70</v>
      </c>
      <c r="E130" s="214" t="s">
        <v>122</v>
      </c>
      <c r="F130" s="214" t="s">
        <v>789</v>
      </c>
      <c r="G130" s="201"/>
      <c r="H130" s="201"/>
      <c r="I130" s="204"/>
      <c r="J130" s="215">
        <f>BK130</f>
        <v>0</v>
      </c>
      <c r="K130" s="201"/>
      <c r="L130" s="206"/>
      <c r="M130" s="207"/>
      <c r="N130" s="208"/>
      <c r="O130" s="208"/>
      <c r="P130" s="209">
        <f>SUM(P131:P144)</f>
        <v>0</v>
      </c>
      <c r="Q130" s="208"/>
      <c r="R130" s="209">
        <f>SUM(R131:R144)</f>
        <v>0</v>
      </c>
      <c r="S130" s="208"/>
      <c r="T130" s="210">
        <f>SUM(T131:T144)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1" t="s">
        <v>75</v>
      </c>
      <c r="AT130" s="212" t="s">
        <v>70</v>
      </c>
      <c r="AU130" s="212" t="s">
        <v>75</v>
      </c>
      <c r="AY130" s="211" t="s">
        <v>227</v>
      </c>
      <c r="BK130" s="213">
        <f>SUM(BK131:BK144)</f>
        <v>0</v>
      </c>
    </row>
    <row r="131" s="2" customFormat="1" ht="24.15" customHeight="1">
      <c r="A131" s="39"/>
      <c r="B131" s="40"/>
      <c r="C131" s="216" t="s">
        <v>279</v>
      </c>
      <c r="D131" s="216" t="s">
        <v>229</v>
      </c>
      <c r="E131" s="217" t="s">
        <v>544</v>
      </c>
      <c r="F131" s="218" t="s">
        <v>545</v>
      </c>
      <c r="G131" s="219" t="s">
        <v>180</v>
      </c>
      <c r="H131" s="220">
        <v>24</v>
      </c>
      <c r="I131" s="221"/>
      <c r="J131" s="222">
        <f>ROUND(I131*H131,2)</f>
        <v>0</v>
      </c>
      <c r="K131" s="218" t="s">
        <v>232</v>
      </c>
      <c r="L131" s="45"/>
      <c r="M131" s="223" t="s">
        <v>19</v>
      </c>
      <c r="N131" s="224" t="s">
        <v>42</v>
      </c>
      <c r="O131" s="85"/>
      <c r="P131" s="225">
        <f>O131*H131</f>
        <v>0</v>
      </c>
      <c r="Q131" s="225">
        <v>0</v>
      </c>
      <c r="R131" s="225">
        <f>Q131*H131</f>
        <v>0</v>
      </c>
      <c r="S131" s="225">
        <v>0</v>
      </c>
      <c r="T131" s="226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7" t="s">
        <v>233</v>
      </c>
      <c r="AT131" s="227" t="s">
        <v>229</v>
      </c>
      <c r="AU131" s="227" t="s">
        <v>79</v>
      </c>
      <c r="AY131" s="18" t="s">
        <v>227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18" t="s">
        <v>75</v>
      </c>
      <c r="BK131" s="228">
        <f>ROUND(I131*H131,2)</f>
        <v>0</v>
      </c>
      <c r="BL131" s="18" t="s">
        <v>233</v>
      </c>
      <c r="BM131" s="227" t="s">
        <v>790</v>
      </c>
    </row>
    <row r="132" s="13" customFormat="1">
      <c r="A132" s="13"/>
      <c r="B132" s="234"/>
      <c r="C132" s="235"/>
      <c r="D132" s="229" t="s">
        <v>242</v>
      </c>
      <c r="E132" s="236" t="s">
        <v>19</v>
      </c>
      <c r="F132" s="237" t="s">
        <v>791</v>
      </c>
      <c r="G132" s="235"/>
      <c r="H132" s="238">
        <v>12</v>
      </c>
      <c r="I132" s="239"/>
      <c r="J132" s="235"/>
      <c r="K132" s="235"/>
      <c r="L132" s="240"/>
      <c r="M132" s="241"/>
      <c r="N132" s="242"/>
      <c r="O132" s="242"/>
      <c r="P132" s="242"/>
      <c r="Q132" s="242"/>
      <c r="R132" s="242"/>
      <c r="S132" s="242"/>
      <c r="T132" s="24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4" t="s">
        <v>242</v>
      </c>
      <c r="AU132" s="244" t="s">
        <v>79</v>
      </c>
      <c r="AV132" s="13" t="s">
        <v>79</v>
      </c>
      <c r="AW132" s="13" t="s">
        <v>32</v>
      </c>
      <c r="AX132" s="13" t="s">
        <v>71</v>
      </c>
      <c r="AY132" s="244" t="s">
        <v>227</v>
      </c>
    </row>
    <row r="133" s="13" customFormat="1">
      <c r="A133" s="13"/>
      <c r="B133" s="234"/>
      <c r="C133" s="235"/>
      <c r="D133" s="229" t="s">
        <v>242</v>
      </c>
      <c r="E133" s="236" t="s">
        <v>19</v>
      </c>
      <c r="F133" s="237" t="s">
        <v>792</v>
      </c>
      <c r="G133" s="235"/>
      <c r="H133" s="238">
        <v>12</v>
      </c>
      <c r="I133" s="239"/>
      <c r="J133" s="235"/>
      <c r="K133" s="235"/>
      <c r="L133" s="240"/>
      <c r="M133" s="241"/>
      <c r="N133" s="242"/>
      <c r="O133" s="242"/>
      <c r="P133" s="242"/>
      <c r="Q133" s="242"/>
      <c r="R133" s="242"/>
      <c r="S133" s="242"/>
      <c r="T133" s="24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4" t="s">
        <v>242</v>
      </c>
      <c r="AU133" s="244" t="s">
        <v>79</v>
      </c>
      <c r="AV133" s="13" t="s">
        <v>79</v>
      </c>
      <c r="AW133" s="13" t="s">
        <v>32</v>
      </c>
      <c r="AX133" s="13" t="s">
        <v>71</v>
      </c>
      <c r="AY133" s="244" t="s">
        <v>227</v>
      </c>
    </row>
    <row r="134" s="14" customFormat="1">
      <c r="A134" s="14"/>
      <c r="B134" s="245"/>
      <c r="C134" s="246"/>
      <c r="D134" s="229" t="s">
        <v>242</v>
      </c>
      <c r="E134" s="247" t="s">
        <v>178</v>
      </c>
      <c r="F134" s="248" t="s">
        <v>244</v>
      </c>
      <c r="G134" s="246"/>
      <c r="H134" s="249">
        <v>24</v>
      </c>
      <c r="I134" s="250"/>
      <c r="J134" s="246"/>
      <c r="K134" s="246"/>
      <c r="L134" s="251"/>
      <c r="M134" s="252"/>
      <c r="N134" s="253"/>
      <c r="O134" s="253"/>
      <c r="P134" s="253"/>
      <c r="Q134" s="253"/>
      <c r="R134" s="253"/>
      <c r="S134" s="253"/>
      <c r="T134" s="25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5" t="s">
        <v>242</v>
      </c>
      <c r="AU134" s="255" t="s">
        <v>79</v>
      </c>
      <c r="AV134" s="14" t="s">
        <v>122</v>
      </c>
      <c r="AW134" s="14" t="s">
        <v>32</v>
      </c>
      <c r="AX134" s="14" t="s">
        <v>75</v>
      </c>
      <c r="AY134" s="255" t="s">
        <v>227</v>
      </c>
    </row>
    <row r="135" s="2" customFormat="1" ht="62.7" customHeight="1">
      <c r="A135" s="39"/>
      <c r="B135" s="40"/>
      <c r="C135" s="216" t="s">
        <v>282</v>
      </c>
      <c r="D135" s="216" t="s">
        <v>229</v>
      </c>
      <c r="E135" s="217" t="s">
        <v>301</v>
      </c>
      <c r="F135" s="218" t="s">
        <v>302</v>
      </c>
      <c r="G135" s="219" t="s">
        <v>259</v>
      </c>
      <c r="H135" s="220">
        <v>86.393000000000001</v>
      </c>
      <c r="I135" s="221"/>
      <c r="J135" s="222">
        <f>ROUND(I135*H135,2)</f>
        <v>0</v>
      </c>
      <c r="K135" s="218" t="s">
        <v>232</v>
      </c>
      <c r="L135" s="45"/>
      <c r="M135" s="223" t="s">
        <v>19</v>
      </c>
      <c r="N135" s="224" t="s">
        <v>42</v>
      </c>
      <c r="O135" s="85"/>
      <c r="P135" s="225">
        <f>O135*H135</f>
        <v>0</v>
      </c>
      <c r="Q135" s="225">
        <v>0</v>
      </c>
      <c r="R135" s="225">
        <f>Q135*H135</f>
        <v>0</v>
      </c>
      <c r="S135" s="225">
        <v>0</v>
      </c>
      <c r="T135" s="226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7" t="s">
        <v>233</v>
      </c>
      <c r="AT135" s="227" t="s">
        <v>229</v>
      </c>
      <c r="AU135" s="227" t="s">
        <v>79</v>
      </c>
      <c r="AY135" s="18" t="s">
        <v>227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18" t="s">
        <v>75</v>
      </c>
      <c r="BK135" s="228">
        <f>ROUND(I135*H135,2)</f>
        <v>0</v>
      </c>
      <c r="BL135" s="18" t="s">
        <v>233</v>
      </c>
      <c r="BM135" s="227" t="s">
        <v>793</v>
      </c>
    </row>
    <row r="136" s="13" customFormat="1">
      <c r="A136" s="13"/>
      <c r="B136" s="234"/>
      <c r="C136" s="235"/>
      <c r="D136" s="229" t="s">
        <v>242</v>
      </c>
      <c r="E136" s="236" t="s">
        <v>19</v>
      </c>
      <c r="F136" s="237" t="s">
        <v>691</v>
      </c>
      <c r="G136" s="235"/>
      <c r="H136" s="238">
        <v>86.393000000000001</v>
      </c>
      <c r="I136" s="239"/>
      <c r="J136" s="235"/>
      <c r="K136" s="235"/>
      <c r="L136" s="240"/>
      <c r="M136" s="241"/>
      <c r="N136" s="242"/>
      <c r="O136" s="242"/>
      <c r="P136" s="242"/>
      <c r="Q136" s="242"/>
      <c r="R136" s="242"/>
      <c r="S136" s="242"/>
      <c r="T136" s="24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4" t="s">
        <v>242</v>
      </c>
      <c r="AU136" s="244" t="s">
        <v>79</v>
      </c>
      <c r="AV136" s="13" t="s">
        <v>79</v>
      </c>
      <c r="AW136" s="13" t="s">
        <v>32</v>
      </c>
      <c r="AX136" s="13" t="s">
        <v>75</v>
      </c>
      <c r="AY136" s="244" t="s">
        <v>227</v>
      </c>
    </row>
    <row r="137" s="2" customFormat="1" ht="66.75" customHeight="1">
      <c r="A137" s="39"/>
      <c r="B137" s="40"/>
      <c r="C137" s="216" t="s">
        <v>288</v>
      </c>
      <c r="D137" s="216" t="s">
        <v>229</v>
      </c>
      <c r="E137" s="217" t="s">
        <v>549</v>
      </c>
      <c r="F137" s="218" t="s">
        <v>550</v>
      </c>
      <c r="G137" s="219" t="s">
        <v>259</v>
      </c>
      <c r="H137" s="220">
        <v>57.600000000000001</v>
      </c>
      <c r="I137" s="221"/>
      <c r="J137" s="222">
        <f>ROUND(I137*H137,2)</f>
        <v>0</v>
      </c>
      <c r="K137" s="218" t="s">
        <v>232</v>
      </c>
      <c r="L137" s="45"/>
      <c r="M137" s="223" t="s">
        <v>19</v>
      </c>
      <c r="N137" s="224" t="s">
        <v>42</v>
      </c>
      <c r="O137" s="85"/>
      <c r="P137" s="225">
        <f>O137*H137</f>
        <v>0</v>
      </c>
      <c r="Q137" s="225">
        <v>0</v>
      </c>
      <c r="R137" s="225">
        <f>Q137*H137</f>
        <v>0</v>
      </c>
      <c r="S137" s="225">
        <v>0</v>
      </c>
      <c r="T137" s="226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7" t="s">
        <v>233</v>
      </c>
      <c r="AT137" s="227" t="s">
        <v>229</v>
      </c>
      <c r="AU137" s="227" t="s">
        <v>79</v>
      </c>
      <c r="AY137" s="18" t="s">
        <v>227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18" t="s">
        <v>75</v>
      </c>
      <c r="BK137" s="228">
        <f>ROUND(I137*H137,2)</f>
        <v>0</v>
      </c>
      <c r="BL137" s="18" t="s">
        <v>233</v>
      </c>
      <c r="BM137" s="227" t="s">
        <v>794</v>
      </c>
    </row>
    <row r="138" s="13" customFormat="1">
      <c r="A138" s="13"/>
      <c r="B138" s="234"/>
      <c r="C138" s="235"/>
      <c r="D138" s="229" t="s">
        <v>242</v>
      </c>
      <c r="E138" s="236" t="s">
        <v>19</v>
      </c>
      <c r="F138" s="237" t="s">
        <v>795</v>
      </c>
      <c r="G138" s="235"/>
      <c r="H138" s="238">
        <v>57.600000000000001</v>
      </c>
      <c r="I138" s="239"/>
      <c r="J138" s="235"/>
      <c r="K138" s="235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242</v>
      </c>
      <c r="AU138" s="244" t="s">
        <v>79</v>
      </c>
      <c r="AV138" s="13" t="s">
        <v>79</v>
      </c>
      <c r="AW138" s="13" t="s">
        <v>32</v>
      </c>
      <c r="AX138" s="13" t="s">
        <v>75</v>
      </c>
      <c r="AY138" s="244" t="s">
        <v>227</v>
      </c>
    </row>
    <row r="139" s="2" customFormat="1" ht="49.05" customHeight="1">
      <c r="A139" s="39"/>
      <c r="B139" s="40"/>
      <c r="C139" s="216" t="s">
        <v>294</v>
      </c>
      <c r="D139" s="216" t="s">
        <v>229</v>
      </c>
      <c r="E139" s="217" t="s">
        <v>264</v>
      </c>
      <c r="F139" s="218" t="s">
        <v>265</v>
      </c>
      <c r="G139" s="219" t="s">
        <v>259</v>
      </c>
      <c r="H139" s="220">
        <v>143.993</v>
      </c>
      <c r="I139" s="221"/>
      <c r="J139" s="222">
        <f>ROUND(I139*H139,2)</f>
        <v>0</v>
      </c>
      <c r="K139" s="218" t="s">
        <v>232</v>
      </c>
      <c r="L139" s="45"/>
      <c r="M139" s="223" t="s">
        <v>19</v>
      </c>
      <c r="N139" s="224" t="s">
        <v>42</v>
      </c>
      <c r="O139" s="85"/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6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7" t="s">
        <v>233</v>
      </c>
      <c r="AT139" s="227" t="s">
        <v>229</v>
      </c>
      <c r="AU139" s="227" t="s">
        <v>79</v>
      </c>
      <c r="AY139" s="18" t="s">
        <v>227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18" t="s">
        <v>75</v>
      </c>
      <c r="BK139" s="228">
        <f>ROUND(I139*H139,2)</f>
        <v>0</v>
      </c>
      <c r="BL139" s="18" t="s">
        <v>233</v>
      </c>
      <c r="BM139" s="227" t="s">
        <v>796</v>
      </c>
    </row>
    <row r="140" s="13" customFormat="1">
      <c r="A140" s="13"/>
      <c r="B140" s="234"/>
      <c r="C140" s="235"/>
      <c r="D140" s="229" t="s">
        <v>242</v>
      </c>
      <c r="E140" s="236" t="s">
        <v>19</v>
      </c>
      <c r="F140" s="237" t="s">
        <v>337</v>
      </c>
      <c r="G140" s="235"/>
      <c r="H140" s="238">
        <v>86.393000000000001</v>
      </c>
      <c r="I140" s="239"/>
      <c r="J140" s="235"/>
      <c r="K140" s="235"/>
      <c r="L140" s="240"/>
      <c r="M140" s="241"/>
      <c r="N140" s="242"/>
      <c r="O140" s="242"/>
      <c r="P140" s="242"/>
      <c r="Q140" s="242"/>
      <c r="R140" s="242"/>
      <c r="S140" s="242"/>
      <c r="T140" s="24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4" t="s">
        <v>242</v>
      </c>
      <c r="AU140" s="244" t="s">
        <v>79</v>
      </c>
      <c r="AV140" s="13" t="s">
        <v>79</v>
      </c>
      <c r="AW140" s="13" t="s">
        <v>32</v>
      </c>
      <c r="AX140" s="13" t="s">
        <v>71</v>
      </c>
      <c r="AY140" s="244" t="s">
        <v>227</v>
      </c>
    </row>
    <row r="141" s="13" customFormat="1">
      <c r="A141" s="13"/>
      <c r="B141" s="234"/>
      <c r="C141" s="235"/>
      <c r="D141" s="229" t="s">
        <v>242</v>
      </c>
      <c r="E141" s="236" t="s">
        <v>19</v>
      </c>
      <c r="F141" s="237" t="s">
        <v>795</v>
      </c>
      <c r="G141" s="235"/>
      <c r="H141" s="238">
        <v>57.600000000000001</v>
      </c>
      <c r="I141" s="239"/>
      <c r="J141" s="235"/>
      <c r="K141" s="235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242</v>
      </c>
      <c r="AU141" s="244" t="s">
        <v>79</v>
      </c>
      <c r="AV141" s="13" t="s">
        <v>79</v>
      </c>
      <c r="AW141" s="13" t="s">
        <v>32</v>
      </c>
      <c r="AX141" s="13" t="s">
        <v>71</v>
      </c>
      <c r="AY141" s="244" t="s">
        <v>227</v>
      </c>
    </row>
    <row r="142" s="14" customFormat="1">
      <c r="A142" s="14"/>
      <c r="B142" s="245"/>
      <c r="C142" s="246"/>
      <c r="D142" s="229" t="s">
        <v>242</v>
      </c>
      <c r="E142" s="247" t="s">
        <v>19</v>
      </c>
      <c r="F142" s="248" t="s">
        <v>244</v>
      </c>
      <c r="G142" s="246"/>
      <c r="H142" s="249">
        <v>143.993</v>
      </c>
      <c r="I142" s="250"/>
      <c r="J142" s="246"/>
      <c r="K142" s="246"/>
      <c r="L142" s="251"/>
      <c r="M142" s="252"/>
      <c r="N142" s="253"/>
      <c r="O142" s="253"/>
      <c r="P142" s="253"/>
      <c r="Q142" s="253"/>
      <c r="R142" s="253"/>
      <c r="S142" s="253"/>
      <c r="T142" s="25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5" t="s">
        <v>242</v>
      </c>
      <c r="AU142" s="255" t="s">
        <v>79</v>
      </c>
      <c r="AV142" s="14" t="s">
        <v>122</v>
      </c>
      <c r="AW142" s="14" t="s">
        <v>32</v>
      </c>
      <c r="AX142" s="14" t="s">
        <v>75</v>
      </c>
      <c r="AY142" s="255" t="s">
        <v>227</v>
      </c>
    </row>
    <row r="143" s="2" customFormat="1" ht="44.25" customHeight="1">
      <c r="A143" s="39"/>
      <c r="B143" s="40"/>
      <c r="C143" s="216" t="s">
        <v>300</v>
      </c>
      <c r="D143" s="216" t="s">
        <v>229</v>
      </c>
      <c r="E143" s="217" t="s">
        <v>345</v>
      </c>
      <c r="F143" s="218" t="s">
        <v>346</v>
      </c>
      <c r="G143" s="219" t="s">
        <v>238</v>
      </c>
      <c r="H143" s="220">
        <v>1</v>
      </c>
      <c r="I143" s="221"/>
      <c r="J143" s="222">
        <f>ROUND(I143*H143,2)</f>
        <v>0</v>
      </c>
      <c r="K143" s="218" t="s">
        <v>232</v>
      </c>
      <c r="L143" s="45"/>
      <c r="M143" s="223" t="s">
        <v>19</v>
      </c>
      <c r="N143" s="224" t="s">
        <v>42</v>
      </c>
      <c r="O143" s="85"/>
      <c r="P143" s="225">
        <f>O143*H143</f>
        <v>0</v>
      </c>
      <c r="Q143" s="225">
        <v>0</v>
      </c>
      <c r="R143" s="225">
        <f>Q143*H143</f>
        <v>0</v>
      </c>
      <c r="S143" s="225">
        <v>0</v>
      </c>
      <c r="T143" s="226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7" t="s">
        <v>233</v>
      </c>
      <c r="AT143" s="227" t="s">
        <v>229</v>
      </c>
      <c r="AU143" s="227" t="s">
        <v>79</v>
      </c>
      <c r="AY143" s="18" t="s">
        <v>227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18" t="s">
        <v>75</v>
      </c>
      <c r="BK143" s="228">
        <f>ROUND(I143*H143,2)</f>
        <v>0</v>
      </c>
      <c r="BL143" s="18" t="s">
        <v>233</v>
      </c>
      <c r="BM143" s="227" t="s">
        <v>797</v>
      </c>
    </row>
    <row r="144" s="13" customFormat="1">
      <c r="A144" s="13"/>
      <c r="B144" s="234"/>
      <c r="C144" s="235"/>
      <c r="D144" s="229" t="s">
        <v>242</v>
      </c>
      <c r="E144" s="236" t="s">
        <v>19</v>
      </c>
      <c r="F144" s="237" t="s">
        <v>348</v>
      </c>
      <c r="G144" s="235"/>
      <c r="H144" s="238">
        <v>1</v>
      </c>
      <c r="I144" s="239"/>
      <c r="J144" s="235"/>
      <c r="K144" s="235"/>
      <c r="L144" s="240"/>
      <c r="M144" s="241"/>
      <c r="N144" s="242"/>
      <c r="O144" s="242"/>
      <c r="P144" s="242"/>
      <c r="Q144" s="242"/>
      <c r="R144" s="242"/>
      <c r="S144" s="242"/>
      <c r="T144" s="24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4" t="s">
        <v>242</v>
      </c>
      <c r="AU144" s="244" t="s">
        <v>79</v>
      </c>
      <c r="AV144" s="13" t="s">
        <v>79</v>
      </c>
      <c r="AW144" s="13" t="s">
        <v>32</v>
      </c>
      <c r="AX144" s="13" t="s">
        <v>75</v>
      </c>
      <c r="AY144" s="244" t="s">
        <v>227</v>
      </c>
    </row>
    <row r="145" s="12" customFormat="1" ht="22.8" customHeight="1">
      <c r="A145" s="12"/>
      <c r="B145" s="200"/>
      <c r="C145" s="201"/>
      <c r="D145" s="202" t="s">
        <v>70</v>
      </c>
      <c r="E145" s="214" t="s">
        <v>134</v>
      </c>
      <c r="F145" s="214" t="s">
        <v>349</v>
      </c>
      <c r="G145" s="201"/>
      <c r="H145" s="201"/>
      <c r="I145" s="204"/>
      <c r="J145" s="215">
        <f>BK145</f>
        <v>0</v>
      </c>
      <c r="K145" s="201"/>
      <c r="L145" s="206"/>
      <c r="M145" s="207"/>
      <c r="N145" s="208"/>
      <c r="O145" s="208"/>
      <c r="P145" s="209">
        <f>SUM(P146:P156)</f>
        <v>0</v>
      </c>
      <c r="Q145" s="208"/>
      <c r="R145" s="209">
        <f>SUM(R146:R156)</f>
        <v>0.23735999999999999</v>
      </c>
      <c r="S145" s="208"/>
      <c r="T145" s="210">
        <f>SUM(T146:T156)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1" t="s">
        <v>75</v>
      </c>
      <c r="AT145" s="212" t="s">
        <v>70</v>
      </c>
      <c r="AU145" s="212" t="s">
        <v>75</v>
      </c>
      <c r="AY145" s="211" t="s">
        <v>227</v>
      </c>
      <c r="BK145" s="213">
        <f>SUM(BK146:BK156)</f>
        <v>0</v>
      </c>
    </row>
    <row r="146" s="2" customFormat="1" ht="49.05" customHeight="1">
      <c r="A146" s="39"/>
      <c r="B146" s="40"/>
      <c r="C146" s="216" t="s">
        <v>306</v>
      </c>
      <c r="D146" s="216" t="s">
        <v>229</v>
      </c>
      <c r="E146" s="217" t="s">
        <v>798</v>
      </c>
      <c r="F146" s="218" t="s">
        <v>799</v>
      </c>
      <c r="G146" s="219" t="s">
        <v>697</v>
      </c>
      <c r="H146" s="220">
        <v>92</v>
      </c>
      <c r="I146" s="221"/>
      <c r="J146" s="222">
        <f>ROUND(I146*H146,2)</f>
        <v>0</v>
      </c>
      <c r="K146" s="218" t="s">
        <v>232</v>
      </c>
      <c r="L146" s="45"/>
      <c r="M146" s="223" t="s">
        <v>19</v>
      </c>
      <c r="N146" s="224" t="s">
        <v>42</v>
      </c>
      <c r="O146" s="85"/>
      <c r="P146" s="225">
        <f>O146*H146</f>
        <v>0</v>
      </c>
      <c r="Q146" s="225">
        <v>0</v>
      </c>
      <c r="R146" s="225">
        <f>Q146*H146</f>
        <v>0</v>
      </c>
      <c r="S146" s="225">
        <v>0</v>
      </c>
      <c r="T146" s="226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7" t="s">
        <v>233</v>
      </c>
      <c r="AT146" s="227" t="s">
        <v>229</v>
      </c>
      <c r="AU146" s="227" t="s">
        <v>79</v>
      </c>
      <c r="AY146" s="18" t="s">
        <v>227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18" t="s">
        <v>75</v>
      </c>
      <c r="BK146" s="228">
        <f>ROUND(I146*H146,2)</f>
        <v>0</v>
      </c>
      <c r="BL146" s="18" t="s">
        <v>233</v>
      </c>
      <c r="BM146" s="227" t="s">
        <v>800</v>
      </c>
    </row>
    <row r="147" s="13" customFormat="1">
      <c r="A147" s="13"/>
      <c r="B147" s="234"/>
      <c r="C147" s="235"/>
      <c r="D147" s="229" t="s">
        <v>242</v>
      </c>
      <c r="E147" s="236" t="s">
        <v>19</v>
      </c>
      <c r="F147" s="237" t="s">
        <v>801</v>
      </c>
      <c r="G147" s="235"/>
      <c r="H147" s="238">
        <v>92</v>
      </c>
      <c r="I147" s="239"/>
      <c r="J147" s="235"/>
      <c r="K147" s="235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242</v>
      </c>
      <c r="AU147" s="244" t="s">
        <v>79</v>
      </c>
      <c r="AV147" s="13" t="s">
        <v>79</v>
      </c>
      <c r="AW147" s="13" t="s">
        <v>32</v>
      </c>
      <c r="AX147" s="13" t="s">
        <v>75</v>
      </c>
      <c r="AY147" s="244" t="s">
        <v>227</v>
      </c>
    </row>
    <row r="148" s="2" customFormat="1" ht="16.5" customHeight="1">
      <c r="A148" s="39"/>
      <c r="B148" s="40"/>
      <c r="C148" s="266" t="s">
        <v>8</v>
      </c>
      <c r="D148" s="266" t="s">
        <v>328</v>
      </c>
      <c r="E148" s="267" t="s">
        <v>351</v>
      </c>
      <c r="F148" s="268" t="s">
        <v>352</v>
      </c>
      <c r="G148" s="269" t="s">
        <v>238</v>
      </c>
      <c r="H148" s="270">
        <v>184</v>
      </c>
      <c r="I148" s="271"/>
      <c r="J148" s="272">
        <f>ROUND(I148*H148,2)</f>
        <v>0</v>
      </c>
      <c r="K148" s="268" t="s">
        <v>232</v>
      </c>
      <c r="L148" s="273"/>
      <c r="M148" s="274" t="s">
        <v>19</v>
      </c>
      <c r="N148" s="275" t="s">
        <v>42</v>
      </c>
      <c r="O148" s="85"/>
      <c r="P148" s="225">
        <f>O148*H148</f>
        <v>0</v>
      </c>
      <c r="Q148" s="225">
        <v>0.0010499999999999999</v>
      </c>
      <c r="R148" s="225">
        <f>Q148*H148</f>
        <v>0.19319999999999998</v>
      </c>
      <c r="S148" s="225">
        <v>0</v>
      </c>
      <c r="T148" s="226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7" t="s">
        <v>331</v>
      </c>
      <c r="AT148" s="227" t="s">
        <v>328</v>
      </c>
      <c r="AU148" s="227" t="s">
        <v>79</v>
      </c>
      <c r="AY148" s="18" t="s">
        <v>227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18" t="s">
        <v>75</v>
      </c>
      <c r="BK148" s="228">
        <f>ROUND(I148*H148,2)</f>
        <v>0</v>
      </c>
      <c r="BL148" s="18" t="s">
        <v>331</v>
      </c>
      <c r="BM148" s="227" t="s">
        <v>802</v>
      </c>
    </row>
    <row r="149" s="13" customFormat="1">
      <c r="A149" s="13"/>
      <c r="B149" s="234"/>
      <c r="C149" s="235"/>
      <c r="D149" s="229" t="s">
        <v>242</v>
      </c>
      <c r="E149" s="236" t="s">
        <v>19</v>
      </c>
      <c r="F149" s="237" t="s">
        <v>803</v>
      </c>
      <c r="G149" s="235"/>
      <c r="H149" s="238">
        <v>184</v>
      </c>
      <c r="I149" s="239"/>
      <c r="J149" s="235"/>
      <c r="K149" s="235"/>
      <c r="L149" s="240"/>
      <c r="M149" s="241"/>
      <c r="N149" s="242"/>
      <c r="O149" s="242"/>
      <c r="P149" s="242"/>
      <c r="Q149" s="242"/>
      <c r="R149" s="242"/>
      <c r="S149" s="242"/>
      <c r="T149" s="24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4" t="s">
        <v>242</v>
      </c>
      <c r="AU149" s="244" t="s">
        <v>79</v>
      </c>
      <c r="AV149" s="13" t="s">
        <v>79</v>
      </c>
      <c r="AW149" s="13" t="s">
        <v>32</v>
      </c>
      <c r="AX149" s="13" t="s">
        <v>75</v>
      </c>
      <c r="AY149" s="244" t="s">
        <v>227</v>
      </c>
    </row>
    <row r="150" s="2" customFormat="1" ht="16.5" customHeight="1">
      <c r="A150" s="39"/>
      <c r="B150" s="40"/>
      <c r="C150" s="266" t="s">
        <v>316</v>
      </c>
      <c r="D150" s="266" t="s">
        <v>328</v>
      </c>
      <c r="E150" s="267" t="s">
        <v>362</v>
      </c>
      <c r="F150" s="268" t="s">
        <v>363</v>
      </c>
      <c r="G150" s="269" t="s">
        <v>238</v>
      </c>
      <c r="H150" s="270">
        <v>184</v>
      </c>
      <c r="I150" s="271"/>
      <c r="J150" s="272">
        <f>ROUND(I150*H150,2)</f>
        <v>0</v>
      </c>
      <c r="K150" s="268" t="s">
        <v>232</v>
      </c>
      <c r="L150" s="273"/>
      <c r="M150" s="274" t="s">
        <v>19</v>
      </c>
      <c r="N150" s="275" t="s">
        <v>42</v>
      </c>
      <c r="O150" s="85"/>
      <c r="P150" s="225">
        <f>O150*H150</f>
        <v>0</v>
      </c>
      <c r="Q150" s="225">
        <v>0.00017000000000000001</v>
      </c>
      <c r="R150" s="225">
        <f>Q150*H150</f>
        <v>0.031280000000000002</v>
      </c>
      <c r="S150" s="225">
        <v>0</v>
      </c>
      <c r="T150" s="226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7" t="s">
        <v>331</v>
      </c>
      <c r="AT150" s="227" t="s">
        <v>328</v>
      </c>
      <c r="AU150" s="227" t="s">
        <v>79</v>
      </c>
      <c r="AY150" s="18" t="s">
        <v>227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18" t="s">
        <v>75</v>
      </c>
      <c r="BK150" s="228">
        <f>ROUND(I150*H150,2)</f>
        <v>0</v>
      </c>
      <c r="BL150" s="18" t="s">
        <v>331</v>
      </c>
      <c r="BM150" s="227" t="s">
        <v>804</v>
      </c>
    </row>
    <row r="151" s="13" customFormat="1">
      <c r="A151" s="13"/>
      <c r="B151" s="234"/>
      <c r="C151" s="235"/>
      <c r="D151" s="229" t="s">
        <v>242</v>
      </c>
      <c r="E151" s="236" t="s">
        <v>19</v>
      </c>
      <c r="F151" s="237" t="s">
        <v>803</v>
      </c>
      <c r="G151" s="235"/>
      <c r="H151" s="238">
        <v>184</v>
      </c>
      <c r="I151" s="239"/>
      <c r="J151" s="235"/>
      <c r="K151" s="235"/>
      <c r="L151" s="240"/>
      <c r="M151" s="241"/>
      <c r="N151" s="242"/>
      <c r="O151" s="242"/>
      <c r="P151" s="242"/>
      <c r="Q151" s="242"/>
      <c r="R151" s="242"/>
      <c r="S151" s="242"/>
      <c r="T151" s="24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4" t="s">
        <v>242</v>
      </c>
      <c r="AU151" s="244" t="s">
        <v>79</v>
      </c>
      <c r="AV151" s="13" t="s">
        <v>79</v>
      </c>
      <c r="AW151" s="13" t="s">
        <v>32</v>
      </c>
      <c r="AX151" s="13" t="s">
        <v>75</v>
      </c>
      <c r="AY151" s="244" t="s">
        <v>227</v>
      </c>
    </row>
    <row r="152" s="2" customFormat="1" ht="16.5" customHeight="1">
      <c r="A152" s="39"/>
      <c r="B152" s="40"/>
      <c r="C152" s="266" t="s">
        <v>322</v>
      </c>
      <c r="D152" s="266" t="s">
        <v>328</v>
      </c>
      <c r="E152" s="267" t="s">
        <v>365</v>
      </c>
      <c r="F152" s="268" t="s">
        <v>366</v>
      </c>
      <c r="G152" s="269" t="s">
        <v>238</v>
      </c>
      <c r="H152" s="270">
        <v>92</v>
      </c>
      <c r="I152" s="271"/>
      <c r="J152" s="272">
        <f>ROUND(I152*H152,2)</f>
        <v>0</v>
      </c>
      <c r="K152" s="268" t="s">
        <v>232</v>
      </c>
      <c r="L152" s="273"/>
      <c r="M152" s="274" t="s">
        <v>19</v>
      </c>
      <c r="N152" s="275" t="s">
        <v>42</v>
      </c>
      <c r="O152" s="85"/>
      <c r="P152" s="225">
        <f>O152*H152</f>
        <v>0</v>
      </c>
      <c r="Q152" s="225">
        <v>0.00013999999999999999</v>
      </c>
      <c r="R152" s="225">
        <f>Q152*H152</f>
        <v>0.012879999999999999</v>
      </c>
      <c r="S152" s="225">
        <v>0</v>
      </c>
      <c r="T152" s="226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7" t="s">
        <v>331</v>
      </c>
      <c r="AT152" s="227" t="s">
        <v>328</v>
      </c>
      <c r="AU152" s="227" t="s">
        <v>79</v>
      </c>
      <c r="AY152" s="18" t="s">
        <v>227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18" t="s">
        <v>75</v>
      </c>
      <c r="BK152" s="228">
        <f>ROUND(I152*H152,2)</f>
        <v>0</v>
      </c>
      <c r="BL152" s="18" t="s">
        <v>331</v>
      </c>
      <c r="BM152" s="227" t="s">
        <v>805</v>
      </c>
    </row>
    <row r="153" s="13" customFormat="1">
      <c r="A153" s="13"/>
      <c r="B153" s="234"/>
      <c r="C153" s="235"/>
      <c r="D153" s="229" t="s">
        <v>242</v>
      </c>
      <c r="E153" s="236" t="s">
        <v>19</v>
      </c>
      <c r="F153" s="237" t="s">
        <v>801</v>
      </c>
      <c r="G153" s="235"/>
      <c r="H153" s="238">
        <v>92</v>
      </c>
      <c r="I153" s="239"/>
      <c r="J153" s="235"/>
      <c r="K153" s="235"/>
      <c r="L153" s="240"/>
      <c r="M153" s="241"/>
      <c r="N153" s="242"/>
      <c r="O153" s="242"/>
      <c r="P153" s="242"/>
      <c r="Q153" s="242"/>
      <c r="R153" s="242"/>
      <c r="S153" s="242"/>
      <c r="T153" s="24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4" t="s">
        <v>242</v>
      </c>
      <c r="AU153" s="244" t="s">
        <v>79</v>
      </c>
      <c r="AV153" s="13" t="s">
        <v>79</v>
      </c>
      <c r="AW153" s="13" t="s">
        <v>32</v>
      </c>
      <c r="AX153" s="13" t="s">
        <v>75</v>
      </c>
      <c r="AY153" s="244" t="s">
        <v>227</v>
      </c>
    </row>
    <row r="154" s="2" customFormat="1" ht="66.75" customHeight="1">
      <c r="A154" s="39"/>
      <c r="B154" s="40"/>
      <c r="C154" s="216" t="s">
        <v>327</v>
      </c>
      <c r="D154" s="216" t="s">
        <v>229</v>
      </c>
      <c r="E154" s="217" t="s">
        <v>371</v>
      </c>
      <c r="F154" s="218" t="s">
        <v>372</v>
      </c>
      <c r="G154" s="219" t="s">
        <v>238</v>
      </c>
      <c r="H154" s="220">
        <v>2</v>
      </c>
      <c r="I154" s="221"/>
      <c r="J154" s="222">
        <f>ROUND(I154*H154,2)</f>
        <v>0</v>
      </c>
      <c r="K154" s="218" t="s">
        <v>232</v>
      </c>
      <c r="L154" s="45"/>
      <c r="M154" s="223" t="s">
        <v>19</v>
      </c>
      <c r="N154" s="224" t="s">
        <v>42</v>
      </c>
      <c r="O154" s="85"/>
      <c r="P154" s="225">
        <f>O154*H154</f>
        <v>0</v>
      </c>
      <c r="Q154" s="225">
        <v>0</v>
      </c>
      <c r="R154" s="225">
        <f>Q154*H154</f>
        <v>0</v>
      </c>
      <c r="S154" s="225">
        <v>0</v>
      </c>
      <c r="T154" s="226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7" t="s">
        <v>233</v>
      </c>
      <c r="AT154" s="227" t="s">
        <v>229</v>
      </c>
      <c r="AU154" s="227" t="s">
        <v>79</v>
      </c>
      <c r="AY154" s="18" t="s">
        <v>227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18" t="s">
        <v>75</v>
      </c>
      <c r="BK154" s="228">
        <f>ROUND(I154*H154,2)</f>
        <v>0</v>
      </c>
      <c r="BL154" s="18" t="s">
        <v>233</v>
      </c>
      <c r="BM154" s="227" t="s">
        <v>806</v>
      </c>
    </row>
    <row r="155" s="2" customFormat="1">
      <c r="A155" s="39"/>
      <c r="B155" s="40"/>
      <c r="C155" s="41"/>
      <c r="D155" s="229" t="s">
        <v>240</v>
      </c>
      <c r="E155" s="41"/>
      <c r="F155" s="230" t="s">
        <v>374</v>
      </c>
      <c r="G155" s="41"/>
      <c r="H155" s="41"/>
      <c r="I155" s="231"/>
      <c r="J155" s="41"/>
      <c r="K155" s="41"/>
      <c r="L155" s="45"/>
      <c r="M155" s="232"/>
      <c r="N155" s="233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240</v>
      </c>
      <c r="AU155" s="18" t="s">
        <v>79</v>
      </c>
    </row>
    <row r="156" s="13" customFormat="1">
      <c r="A156" s="13"/>
      <c r="B156" s="234"/>
      <c r="C156" s="235"/>
      <c r="D156" s="229" t="s">
        <v>242</v>
      </c>
      <c r="E156" s="236" t="s">
        <v>19</v>
      </c>
      <c r="F156" s="237" t="s">
        <v>375</v>
      </c>
      <c r="G156" s="235"/>
      <c r="H156" s="238">
        <v>2</v>
      </c>
      <c r="I156" s="239"/>
      <c r="J156" s="235"/>
      <c r="K156" s="235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242</v>
      </c>
      <c r="AU156" s="244" t="s">
        <v>79</v>
      </c>
      <c r="AV156" s="13" t="s">
        <v>79</v>
      </c>
      <c r="AW156" s="13" t="s">
        <v>32</v>
      </c>
      <c r="AX156" s="13" t="s">
        <v>75</v>
      </c>
      <c r="AY156" s="244" t="s">
        <v>227</v>
      </c>
    </row>
    <row r="157" s="12" customFormat="1" ht="22.8" customHeight="1">
      <c r="A157" s="12"/>
      <c r="B157" s="200"/>
      <c r="C157" s="201"/>
      <c r="D157" s="202" t="s">
        <v>70</v>
      </c>
      <c r="E157" s="214" t="s">
        <v>144</v>
      </c>
      <c r="F157" s="214" t="s">
        <v>807</v>
      </c>
      <c r="G157" s="201"/>
      <c r="H157" s="201"/>
      <c r="I157" s="204"/>
      <c r="J157" s="215">
        <f>BK157</f>
        <v>0</v>
      </c>
      <c r="K157" s="201"/>
      <c r="L157" s="206"/>
      <c r="M157" s="207"/>
      <c r="N157" s="208"/>
      <c r="O157" s="208"/>
      <c r="P157" s="209">
        <f>SUM(P158:P169)</f>
        <v>0</v>
      </c>
      <c r="Q157" s="208"/>
      <c r="R157" s="209">
        <f>SUM(R158:R169)</f>
        <v>301.15800000000002</v>
      </c>
      <c r="S157" s="208"/>
      <c r="T157" s="210">
        <f>SUM(T158:T169)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1" t="s">
        <v>75</v>
      </c>
      <c r="AT157" s="212" t="s">
        <v>70</v>
      </c>
      <c r="AU157" s="212" t="s">
        <v>75</v>
      </c>
      <c r="AY157" s="211" t="s">
        <v>227</v>
      </c>
      <c r="BK157" s="213">
        <f>SUM(BK158:BK169)</f>
        <v>0</v>
      </c>
    </row>
    <row r="158" s="2" customFormat="1" ht="66.75" customHeight="1">
      <c r="A158" s="39"/>
      <c r="B158" s="40"/>
      <c r="C158" s="216" t="s">
        <v>335</v>
      </c>
      <c r="D158" s="216" t="s">
        <v>229</v>
      </c>
      <c r="E158" s="217" t="s">
        <v>808</v>
      </c>
      <c r="F158" s="218" t="s">
        <v>809</v>
      </c>
      <c r="G158" s="219" t="s">
        <v>712</v>
      </c>
      <c r="H158" s="220">
        <v>2.6000000000000001</v>
      </c>
      <c r="I158" s="221"/>
      <c r="J158" s="222">
        <f>ROUND(I158*H158,2)</f>
        <v>0</v>
      </c>
      <c r="K158" s="218" t="s">
        <v>232</v>
      </c>
      <c r="L158" s="45"/>
      <c r="M158" s="223" t="s">
        <v>19</v>
      </c>
      <c r="N158" s="224" t="s">
        <v>42</v>
      </c>
      <c r="O158" s="85"/>
      <c r="P158" s="225">
        <f>O158*H158</f>
        <v>0</v>
      </c>
      <c r="Q158" s="225">
        <v>0</v>
      </c>
      <c r="R158" s="225">
        <f>Q158*H158</f>
        <v>0</v>
      </c>
      <c r="S158" s="225">
        <v>0</v>
      </c>
      <c r="T158" s="226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27" t="s">
        <v>122</v>
      </c>
      <c r="AT158" s="227" t="s">
        <v>229</v>
      </c>
      <c r="AU158" s="227" t="s">
        <v>79</v>
      </c>
      <c r="AY158" s="18" t="s">
        <v>227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18" t="s">
        <v>75</v>
      </c>
      <c r="BK158" s="228">
        <f>ROUND(I158*H158,2)</f>
        <v>0</v>
      </c>
      <c r="BL158" s="18" t="s">
        <v>122</v>
      </c>
      <c r="BM158" s="227" t="s">
        <v>810</v>
      </c>
    </row>
    <row r="159" s="2" customFormat="1" ht="37.8" customHeight="1">
      <c r="A159" s="39"/>
      <c r="B159" s="40"/>
      <c r="C159" s="216" t="s">
        <v>338</v>
      </c>
      <c r="D159" s="216" t="s">
        <v>229</v>
      </c>
      <c r="E159" s="217" t="s">
        <v>323</v>
      </c>
      <c r="F159" s="218" t="s">
        <v>324</v>
      </c>
      <c r="G159" s="219" t="s">
        <v>168</v>
      </c>
      <c r="H159" s="220">
        <v>198</v>
      </c>
      <c r="I159" s="221"/>
      <c r="J159" s="222">
        <f>ROUND(I159*H159,2)</f>
        <v>0</v>
      </c>
      <c r="K159" s="218" t="s">
        <v>232</v>
      </c>
      <c r="L159" s="45"/>
      <c r="M159" s="223" t="s">
        <v>19</v>
      </c>
      <c r="N159" s="224" t="s">
        <v>42</v>
      </c>
      <c r="O159" s="85"/>
      <c r="P159" s="225">
        <f>O159*H159</f>
        <v>0</v>
      </c>
      <c r="Q159" s="225">
        <v>0</v>
      </c>
      <c r="R159" s="225">
        <f>Q159*H159</f>
        <v>0</v>
      </c>
      <c r="S159" s="225">
        <v>0</v>
      </c>
      <c r="T159" s="226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7" t="s">
        <v>233</v>
      </c>
      <c r="AT159" s="227" t="s">
        <v>229</v>
      </c>
      <c r="AU159" s="227" t="s">
        <v>79</v>
      </c>
      <c r="AY159" s="18" t="s">
        <v>227</v>
      </c>
      <c r="BE159" s="228">
        <f>IF(N159="základní",J159,0)</f>
        <v>0</v>
      </c>
      <c r="BF159" s="228">
        <f>IF(N159="snížená",J159,0)</f>
        <v>0</v>
      </c>
      <c r="BG159" s="228">
        <f>IF(N159="zákl. přenesená",J159,0)</f>
        <v>0</v>
      </c>
      <c r="BH159" s="228">
        <f>IF(N159="sníž. přenesená",J159,0)</f>
        <v>0</v>
      </c>
      <c r="BI159" s="228">
        <f>IF(N159="nulová",J159,0)</f>
        <v>0</v>
      </c>
      <c r="BJ159" s="18" t="s">
        <v>75</v>
      </c>
      <c r="BK159" s="228">
        <f>ROUND(I159*H159,2)</f>
        <v>0</v>
      </c>
      <c r="BL159" s="18" t="s">
        <v>233</v>
      </c>
      <c r="BM159" s="227" t="s">
        <v>811</v>
      </c>
    </row>
    <row r="160" s="13" customFormat="1">
      <c r="A160" s="13"/>
      <c r="B160" s="234"/>
      <c r="C160" s="235"/>
      <c r="D160" s="229" t="s">
        <v>242</v>
      </c>
      <c r="E160" s="236" t="s">
        <v>19</v>
      </c>
      <c r="F160" s="237" t="s">
        <v>812</v>
      </c>
      <c r="G160" s="235"/>
      <c r="H160" s="238">
        <v>198</v>
      </c>
      <c r="I160" s="239"/>
      <c r="J160" s="235"/>
      <c r="K160" s="235"/>
      <c r="L160" s="240"/>
      <c r="M160" s="241"/>
      <c r="N160" s="242"/>
      <c r="O160" s="242"/>
      <c r="P160" s="242"/>
      <c r="Q160" s="242"/>
      <c r="R160" s="242"/>
      <c r="S160" s="242"/>
      <c r="T160" s="24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4" t="s">
        <v>242</v>
      </c>
      <c r="AU160" s="244" t="s">
        <v>79</v>
      </c>
      <c r="AV160" s="13" t="s">
        <v>79</v>
      </c>
      <c r="AW160" s="13" t="s">
        <v>32</v>
      </c>
      <c r="AX160" s="13" t="s">
        <v>71</v>
      </c>
      <c r="AY160" s="244" t="s">
        <v>227</v>
      </c>
    </row>
    <row r="161" s="14" customFormat="1">
      <c r="A161" s="14"/>
      <c r="B161" s="245"/>
      <c r="C161" s="246"/>
      <c r="D161" s="229" t="s">
        <v>242</v>
      </c>
      <c r="E161" s="247" t="s">
        <v>717</v>
      </c>
      <c r="F161" s="248" t="s">
        <v>244</v>
      </c>
      <c r="G161" s="246"/>
      <c r="H161" s="249">
        <v>198</v>
      </c>
      <c r="I161" s="250"/>
      <c r="J161" s="246"/>
      <c r="K161" s="246"/>
      <c r="L161" s="251"/>
      <c r="M161" s="252"/>
      <c r="N161" s="253"/>
      <c r="O161" s="253"/>
      <c r="P161" s="253"/>
      <c r="Q161" s="253"/>
      <c r="R161" s="253"/>
      <c r="S161" s="253"/>
      <c r="T161" s="25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5" t="s">
        <v>242</v>
      </c>
      <c r="AU161" s="255" t="s">
        <v>79</v>
      </c>
      <c r="AV161" s="14" t="s">
        <v>122</v>
      </c>
      <c r="AW161" s="14" t="s">
        <v>32</v>
      </c>
      <c r="AX161" s="14" t="s">
        <v>75</v>
      </c>
      <c r="AY161" s="255" t="s">
        <v>227</v>
      </c>
    </row>
    <row r="162" s="2" customFormat="1" ht="16.5" customHeight="1">
      <c r="A162" s="39"/>
      <c r="B162" s="40"/>
      <c r="C162" s="266" t="s">
        <v>7</v>
      </c>
      <c r="D162" s="266" t="s">
        <v>328</v>
      </c>
      <c r="E162" s="267" t="s">
        <v>329</v>
      </c>
      <c r="F162" s="268" t="s">
        <v>330</v>
      </c>
      <c r="G162" s="269" t="s">
        <v>259</v>
      </c>
      <c r="H162" s="270">
        <v>301.15800000000002</v>
      </c>
      <c r="I162" s="271"/>
      <c r="J162" s="272">
        <f>ROUND(I162*H162,2)</f>
        <v>0</v>
      </c>
      <c r="K162" s="268" t="s">
        <v>232</v>
      </c>
      <c r="L162" s="273"/>
      <c r="M162" s="274" t="s">
        <v>19</v>
      </c>
      <c r="N162" s="275" t="s">
        <v>42</v>
      </c>
      <c r="O162" s="85"/>
      <c r="P162" s="225">
        <f>O162*H162</f>
        <v>0</v>
      </c>
      <c r="Q162" s="225">
        <v>1</v>
      </c>
      <c r="R162" s="225">
        <f>Q162*H162</f>
        <v>301.15800000000002</v>
      </c>
      <c r="S162" s="225">
        <v>0</v>
      </c>
      <c r="T162" s="226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27" t="s">
        <v>331</v>
      </c>
      <c r="AT162" s="227" t="s">
        <v>328</v>
      </c>
      <c r="AU162" s="227" t="s">
        <v>79</v>
      </c>
      <c r="AY162" s="18" t="s">
        <v>227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18" t="s">
        <v>75</v>
      </c>
      <c r="BK162" s="228">
        <f>ROUND(I162*H162,2)</f>
        <v>0</v>
      </c>
      <c r="BL162" s="18" t="s">
        <v>331</v>
      </c>
      <c r="BM162" s="227" t="s">
        <v>813</v>
      </c>
    </row>
    <row r="163" s="13" customFormat="1">
      <c r="A163" s="13"/>
      <c r="B163" s="234"/>
      <c r="C163" s="235"/>
      <c r="D163" s="229" t="s">
        <v>242</v>
      </c>
      <c r="E163" s="236" t="s">
        <v>642</v>
      </c>
      <c r="F163" s="237" t="s">
        <v>814</v>
      </c>
      <c r="G163" s="235"/>
      <c r="H163" s="238">
        <v>301.15800000000002</v>
      </c>
      <c r="I163" s="239"/>
      <c r="J163" s="235"/>
      <c r="K163" s="235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242</v>
      </c>
      <c r="AU163" s="244" t="s">
        <v>79</v>
      </c>
      <c r="AV163" s="13" t="s">
        <v>79</v>
      </c>
      <c r="AW163" s="13" t="s">
        <v>32</v>
      </c>
      <c r="AX163" s="13" t="s">
        <v>75</v>
      </c>
      <c r="AY163" s="244" t="s">
        <v>227</v>
      </c>
    </row>
    <row r="164" s="2" customFormat="1" ht="78" customHeight="1">
      <c r="A164" s="39"/>
      <c r="B164" s="40"/>
      <c r="C164" s="216" t="s">
        <v>344</v>
      </c>
      <c r="D164" s="216" t="s">
        <v>229</v>
      </c>
      <c r="E164" s="217" t="s">
        <v>452</v>
      </c>
      <c r="F164" s="218" t="s">
        <v>453</v>
      </c>
      <c r="G164" s="219" t="s">
        <v>259</v>
      </c>
      <c r="H164" s="220">
        <v>301.15800000000002</v>
      </c>
      <c r="I164" s="221"/>
      <c r="J164" s="222">
        <f>ROUND(I164*H164,2)</f>
        <v>0</v>
      </c>
      <c r="K164" s="218" t="s">
        <v>232</v>
      </c>
      <c r="L164" s="45"/>
      <c r="M164" s="223" t="s">
        <v>19</v>
      </c>
      <c r="N164" s="224" t="s">
        <v>42</v>
      </c>
      <c r="O164" s="85"/>
      <c r="P164" s="225">
        <f>O164*H164</f>
        <v>0</v>
      </c>
      <c r="Q164" s="225">
        <v>0</v>
      </c>
      <c r="R164" s="225">
        <f>Q164*H164</f>
        <v>0</v>
      </c>
      <c r="S164" s="225">
        <v>0</v>
      </c>
      <c r="T164" s="226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7" t="s">
        <v>233</v>
      </c>
      <c r="AT164" s="227" t="s">
        <v>229</v>
      </c>
      <c r="AU164" s="227" t="s">
        <v>79</v>
      </c>
      <c r="AY164" s="18" t="s">
        <v>227</v>
      </c>
      <c r="BE164" s="228">
        <f>IF(N164="základní",J164,0)</f>
        <v>0</v>
      </c>
      <c r="BF164" s="228">
        <f>IF(N164="snížená",J164,0)</f>
        <v>0</v>
      </c>
      <c r="BG164" s="228">
        <f>IF(N164="zákl. přenesená",J164,0)</f>
        <v>0</v>
      </c>
      <c r="BH164" s="228">
        <f>IF(N164="sníž. přenesená",J164,0)</f>
        <v>0</v>
      </c>
      <c r="BI164" s="228">
        <f>IF(N164="nulová",J164,0)</f>
        <v>0</v>
      </c>
      <c r="BJ164" s="18" t="s">
        <v>75</v>
      </c>
      <c r="BK164" s="228">
        <f>ROUND(I164*H164,2)</f>
        <v>0</v>
      </c>
      <c r="BL164" s="18" t="s">
        <v>233</v>
      </c>
      <c r="BM164" s="227" t="s">
        <v>815</v>
      </c>
    </row>
    <row r="165" s="13" customFormat="1">
      <c r="A165" s="13"/>
      <c r="B165" s="234"/>
      <c r="C165" s="235"/>
      <c r="D165" s="229" t="s">
        <v>242</v>
      </c>
      <c r="E165" s="236" t="s">
        <v>19</v>
      </c>
      <c r="F165" s="237" t="s">
        <v>816</v>
      </c>
      <c r="G165" s="235"/>
      <c r="H165" s="238">
        <v>301.15800000000002</v>
      </c>
      <c r="I165" s="239"/>
      <c r="J165" s="235"/>
      <c r="K165" s="235"/>
      <c r="L165" s="240"/>
      <c r="M165" s="241"/>
      <c r="N165" s="242"/>
      <c r="O165" s="242"/>
      <c r="P165" s="242"/>
      <c r="Q165" s="242"/>
      <c r="R165" s="242"/>
      <c r="S165" s="242"/>
      <c r="T165" s="24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4" t="s">
        <v>242</v>
      </c>
      <c r="AU165" s="244" t="s">
        <v>79</v>
      </c>
      <c r="AV165" s="13" t="s">
        <v>79</v>
      </c>
      <c r="AW165" s="13" t="s">
        <v>32</v>
      </c>
      <c r="AX165" s="13" t="s">
        <v>75</v>
      </c>
      <c r="AY165" s="244" t="s">
        <v>227</v>
      </c>
    </row>
    <row r="166" s="2" customFormat="1" ht="44.25" customHeight="1">
      <c r="A166" s="39"/>
      <c r="B166" s="40"/>
      <c r="C166" s="216" t="s">
        <v>350</v>
      </c>
      <c r="D166" s="216" t="s">
        <v>229</v>
      </c>
      <c r="E166" s="217" t="s">
        <v>345</v>
      </c>
      <c r="F166" s="218" t="s">
        <v>346</v>
      </c>
      <c r="G166" s="219" t="s">
        <v>238</v>
      </c>
      <c r="H166" s="220">
        <v>2</v>
      </c>
      <c r="I166" s="221"/>
      <c r="J166" s="222">
        <f>ROUND(I166*H166,2)</f>
        <v>0</v>
      </c>
      <c r="K166" s="218" t="s">
        <v>232</v>
      </c>
      <c r="L166" s="45"/>
      <c r="M166" s="223" t="s">
        <v>19</v>
      </c>
      <c r="N166" s="224" t="s">
        <v>42</v>
      </c>
      <c r="O166" s="85"/>
      <c r="P166" s="225">
        <f>O166*H166</f>
        <v>0</v>
      </c>
      <c r="Q166" s="225">
        <v>0</v>
      </c>
      <c r="R166" s="225">
        <f>Q166*H166</f>
        <v>0</v>
      </c>
      <c r="S166" s="225">
        <v>0</v>
      </c>
      <c r="T166" s="226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27" t="s">
        <v>233</v>
      </c>
      <c r="AT166" s="227" t="s">
        <v>229</v>
      </c>
      <c r="AU166" s="227" t="s">
        <v>79</v>
      </c>
      <c r="AY166" s="18" t="s">
        <v>227</v>
      </c>
      <c r="BE166" s="228">
        <f>IF(N166="základní",J166,0)</f>
        <v>0</v>
      </c>
      <c r="BF166" s="228">
        <f>IF(N166="snížená",J166,0)</f>
        <v>0</v>
      </c>
      <c r="BG166" s="228">
        <f>IF(N166="zákl. přenesená",J166,0)</f>
        <v>0</v>
      </c>
      <c r="BH166" s="228">
        <f>IF(N166="sníž. přenesená",J166,0)</f>
        <v>0</v>
      </c>
      <c r="BI166" s="228">
        <f>IF(N166="nulová",J166,0)</f>
        <v>0</v>
      </c>
      <c r="BJ166" s="18" t="s">
        <v>75</v>
      </c>
      <c r="BK166" s="228">
        <f>ROUND(I166*H166,2)</f>
        <v>0</v>
      </c>
      <c r="BL166" s="18" t="s">
        <v>233</v>
      </c>
      <c r="BM166" s="227" t="s">
        <v>817</v>
      </c>
    </row>
    <row r="167" s="13" customFormat="1">
      <c r="A167" s="13"/>
      <c r="B167" s="234"/>
      <c r="C167" s="235"/>
      <c r="D167" s="229" t="s">
        <v>242</v>
      </c>
      <c r="E167" s="236" t="s">
        <v>19</v>
      </c>
      <c r="F167" s="237" t="s">
        <v>722</v>
      </c>
      <c r="G167" s="235"/>
      <c r="H167" s="238">
        <v>1</v>
      </c>
      <c r="I167" s="239"/>
      <c r="J167" s="235"/>
      <c r="K167" s="235"/>
      <c r="L167" s="240"/>
      <c r="M167" s="241"/>
      <c r="N167" s="242"/>
      <c r="O167" s="242"/>
      <c r="P167" s="242"/>
      <c r="Q167" s="242"/>
      <c r="R167" s="242"/>
      <c r="S167" s="242"/>
      <c r="T167" s="24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4" t="s">
        <v>242</v>
      </c>
      <c r="AU167" s="244" t="s">
        <v>79</v>
      </c>
      <c r="AV167" s="13" t="s">
        <v>79</v>
      </c>
      <c r="AW167" s="13" t="s">
        <v>32</v>
      </c>
      <c r="AX167" s="13" t="s">
        <v>71</v>
      </c>
      <c r="AY167" s="244" t="s">
        <v>227</v>
      </c>
    </row>
    <row r="168" s="13" customFormat="1">
      <c r="A168" s="13"/>
      <c r="B168" s="234"/>
      <c r="C168" s="235"/>
      <c r="D168" s="229" t="s">
        <v>242</v>
      </c>
      <c r="E168" s="236" t="s">
        <v>19</v>
      </c>
      <c r="F168" s="237" t="s">
        <v>723</v>
      </c>
      <c r="G168" s="235"/>
      <c r="H168" s="238">
        <v>1</v>
      </c>
      <c r="I168" s="239"/>
      <c r="J168" s="235"/>
      <c r="K168" s="235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242</v>
      </c>
      <c r="AU168" s="244" t="s">
        <v>79</v>
      </c>
      <c r="AV168" s="13" t="s">
        <v>79</v>
      </c>
      <c r="AW168" s="13" t="s">
        <v>32</v>
      </c>
      <c r="AX168" s="13" t="s">
        <v>71</v>
      </c>
      <c r="AY168" s="244" t="s">
        <v>227</v>
      </c>
    </row>
    <row r="169" s="14" customFormat="1">
      <c r="A169" s="14"/>
      <c r="B169" s="245"/>
      <c r="C169" s="246"/>
      <c r="D169" s="229" t="s">
        <v>242</v>
      </c>
      <c r="E169" s="247" t="s">
        <v>19</v>
      </c>
      <c r="F169" s="248" t="s">
        <v>244</v>
      </c>
      <c r="G169" s="246"/>
      <c r="H169" s="249">
        <v>2</v>
      </c>
      <c r="I169" s="250"/>
      <c r="J169" s="246"/>
      <c r="K169" s="246"/>
      <c r="L169" s="251"/>
      <c r="M169" s="252"/>
      <c r="N169" s="253"/>
      <c r="O169" s="253"/>
      <c r="P169" s="253"/>
      <c r="Q169" s="253"/>
      <c r="R169" s="253"/>
      <c r="S169" s="253"/>
      <c r="T169" s="25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5" t="s">
        <v>242</v>
      </c>
      <c r="AU169" s="255" t="s">
        <v>79</v>
      </c>
      <c r="AV169" s="14" t="s">
        <v>122</v>
      </c>
      <c r="AW169" s="14" t="s">
        <v>32</v>
      </c>
      <c r="AX169" s="14" t="s">
        <v>75</v>
      </c>
      <c r="AY169" s="255" t="s">
        <v>227</v>
      </c>
    </row>
    <row r="170" s="12" customFormat="1" ht="22.8" customHeight="1">
      <c r="A170" s="12"/>
      <c r="B170" s="200"/>
      <c r="C170" s="201"/>
      <c r="D170" s="202" t="s">
        <v>70</v>
      </c>
      <c r="E170" s="214" t="s">
        <v>154</v>
      </c>
      <c r="F170" s="214" t="s">
        <v>724</v>
      </c>
      <c r="G170" s="201"/>
      <c r="H170" s="201"/>
      <c r="I170" s="204"/>
      <c r="J170" s="215">
        <f>BK170</f>
        <v>0</v>
      </c>
      <c r="K170" s="201"/>
      <c r="L170" s="206"/>
      <c r="M170" s="207"/>
      <c r="N170" s="208"/>
      <c r="O170" s="208"/>
      <c r="P170" s="209">
        <f>SUM(P171:P190)</f>
        <v>0</v>
      </c>
      <c r="Q170" s="208"/>
      <c r="R170" s="209">
        <f>SUM(R171:R190)</f>
        <v>15.3004</v>
      </c>
      <c r="S170" s="208"/>
      <c r="T170" s="210">
        <f>SUM(T171:T190)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1" t="s">
        <v>75</v>
      </c>
      <c r="AT170" s="212" t="s">
        <v>70</v>
      </c>
      <c r="AU170" s="212" t="s">
        <v>75</v>
      </c>
      <c r="AY170" s="211" t="s">
        <v>227</v>
      </c>
      <c r="BK170" s="213">
        <f>SUM(BK171:BK190)</f>
        <v>0</v>
      </c>
    </row>
    <row r="171" s="2" customFormat="1" ht="33" customHeight="1">
      <c r="A171" s="39"/>
      <c r="B171" s="40"/>
      <c r="C171" s="216" t="s">
        <v>354</v>
      </c>
      <c r="D171" s="216" t="s">
        <v>229</v>
      </c>
      <c r="E171" s="217" t="s">
        <v>378</v>
      </c>
      <c r="F171" s="218" t="s">
        <v>379</v>
      </c>
      <c r="G171" s="219" t="s">
        <v>180</v>
      </c>
      <c r="H171" s="220">
        <v>24</v>
      </c>
      <c r="I171" s="221"/>
      <c r="J171" s="222">
        <f>ROUND(I171*H171,2)</f>
        <v>0</v>
      </c>
      <c r="K171" s="218" t="s">
        <v>232</v>
      </c>
      <c r="L171" s="45"/>
      <c r="M171" s="223" t="s">
        <v>19</v>
      </c>
      <c r="N171" s="224" t="s">
        <v>42</v>
      </c>
      <c r="O171" s="85"/>
      <c r="P171" s="225">
        <f>O171*H171</f>
        <v>0</v>
      </c>
      <c r="Q171" s="225">
        <v>0</v>
      </c>
      <c r="R171" s="225">
        <f>Q171*H171</f>
        <v>0</v>
      </c>
      <c r="S171" s="225">
        <v>0</v>
      </c>
      <c r="T171" s="226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27" t="s">
        <v>233</v>
      </c>
      <c r="AT171" s="227" t="s">
        <v>229</v>
      </c>
      <c r="AU171" s="227" t="s">
        <v>79</v>
      </c>
      <c r="AY171" s="18" t="s">
        <v>227</v>
      </c>
      <c r="BE171" s="228">
        <f>IF(N171="základní",J171,0)</f>
        <v>0</v>
      </c>
      <c r="BF171" s="228">
        <f>IF(N171="snížená",J171,0)</f>
        <v>0</v>
      </c>
      <c r="BG171" s="228">
        <f>IF(N171="zákl. přenesená",J171,0)</f>
        <v>0</v>
      </c>
      <c r="BH171" s="228">
        <f>IF(N171="sníž. přenesená",J171,0)</f>
        <v>0</v>
      </c>
      <c r="BI171" s="228">
        <f>IF(N171="nulová",J171,0)</f>
        <v>0</v>
      </c>
      <c r="BJ171" s="18" t="s">
        <v>75</v>
      </c>
      <c r="BK171" s="228">
        <f>ROUND(I171*H171,2)</f>
        <v>0</v>
      </c>
      <c r="BL171" s="18" t="s">
        <v>233</v>
      </c>
      <c r="BM171" s="227" t="s">
        <v>818</v>
      </c>
    </row>
    <row r="172" s="13" customFormat="1">
      <c r="A172" s="13"/>
      <c r="B172" s="234"/>
      <c r="C172" s="235"/>
      <c r="D172" s="229" t="s">
        <v>242</v>
      </c>
      <c r="E172" s="236" t="s">
        <v>499</v>
      </c>
      <c r="F172" s="237" t="s">
        <v>178</v>
      </c>
      <c r="G172" s="235"/>
      <c r="H172" s="238">
        <v>24</v>
      </c>
      <c r="I172" s="239"/>
      <c r="J172" s="235"/>
      <c r="K172" s="235"/>
      <c r="L172" s="240"/>
      <c r="M172" s="241"/>
      <c r="N172" s="242"/>
      <c r="O172" s="242"/>
      <c r="P172" s="242"/>
      <c r="Q172" s="242"/>
      <c r="R172" s="242"/>
      <c r="S172" s="242"/>
      <c r="T172" s="24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4" t="s">
        <v>242</v>
      </c>
      <c r="AU172" s="244" t="s">
        <v>79</v>
      </c>
      <c r="AV172" s="13" t="s">
        <v>79</v>
      </c>
      <c r="AW172" s="13" t="s">
        <v>32</v>
      </c>
      <c r="AX172" s="13" t="s">
        <v>75</v>
      </c>
      <c r="AY172" s="244" t="s">
        <v>227</v>
      </c>
    </row>
    <row r="173" s="2" customFormat="1" ht="16.5" customHeight="1">
      <c r="A173" s="39"/>
      <c r="B173" s="40"/>
      <c r="C173" s="266" t="s">
        <v>361</v>
      </c>
      <c r="D173" s="266" t="s">
        <v>328</v>
      </c>
      <c r="E173" s="267" t="s">
        <v>382</v>
      </c>
      <c r="F173" s="268" t="s">
        <v>383</v>
      </c>
      <c r="G173" s="269" t="s">
        <v>180</v>
      </c>
      <c r="H173" s="270">
        <v>24</v>
      </c>
      <c r="I173" s="271"/>
      <c r="J173" s="272">
        <f>ROUND(I173*H173,2)</f>
        <v>0</v>
      </c>
      <c r="K173" s="268" t="s">
        <v>232</v>
      </c>
      <c r="L173" s="273"/>
      <c r="M173" s="274" t="s">
        <v>19</v>
      </c>
      <c r="N173" s="275" t="s">
        <v>42</v>
      </c>
      <c r="O173" s="85"/>
      <c r="P173" s="225">
        <f>O173*H173</f>
        <v>0</v>
      </c>
      <c r="Q173" s="225">
        <v>0</v>
      </c>
      <c r="R173" s="225">
        <f>Q173*H173</f>
        <v>0</v>
      </c>
      <c r="S173" s="225">
        <v>0</v>
      </c>
      <c r="T173" s="226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27" t="s">
        <v>331</v>
      </c>
      <c r="AT173" s="227" t="s">
        <v>328</v>
      </c>
      <c r="AU173" s="227" t="s">
        <v>79</v>
      </c>
      <c r="AY173" s="18" t="s">
        <v>227</v>
      </c>
      <c r="BE173" s="228">
        <f>IF(N173="základní",J173,0)</f>
        <v>0</v>
      </c>
      <c r="BF173" s="228">
        <f>IF(N173="snížená",J173,0)</f>
        <v>0</v>
      </c>
      <c r="BG173" s="228">
        <f>IF(N173="zákl. přenesená",J173,0)</f>
        <v>0</v>
      </c>
      <c r="BH173" s="228">
        <f>IF(N173="sníž. přenesená",J173,0)</f>
        <v>0</v>
      </c>
      <c r="BI173" s="228">
        <f>IF(N173="nulová",J173,0)</f>
        <v>0</v>
      </c>
      <c r="BJ173" s="18" t="s">
        <v>75</v>
      </c>
      <c r="BK173" s="228">
        <f>ROUND(I173*H173,2)</f>
        <v>0</v>
      </c>
      <c r="BL173" s="18" t="s">
        <v>331</v>
      </c>
      <c r="BM173" s="227" t="s">
        <v>819</v>
      </c>
    </row>
    <row r="174" s="13" customFormat="1">
      <c r="A174" s="13"/>
      <c r="B174" s="234"/>
      <c r="C174" s="235"/>
      <c r="D174" s="229" t="s">
        <v>242</v>
      </c>
      <c r="E174" s="236" t="s">
        <v>19</v>
      </c>
      <c r="F174" s="237" t="s">
        <v>586</v>
      </c>
      <c r="G174" s="235"/>
      <c r="H174" s="238">
        <v>24</v>
      </c>
      <c r="I174" s="239"/>
      <c r="J174" s="235"/>
      <c r="K174" s="235"/>
      <c r="L174" s="240"/>
      <c r="M174" s="241"/>
      <c r="N174" s="242"/>
      <c r="O174" s="242"/>
      <c r="P174" s="242"/>
      <c r="Q174" s="242"/>
      <c r="R174" s="242"/>
      <c r="S174" s="242"/>
      <c r="T174" s="24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4" t="s">
        <v>242</v>
      </c>
      <c r="AU174" s="244" t="s">
        <v>79</v>
      </c>
      <c r="AV174" s="13" t="s">
        <v>79</v>
      </c>
      <c r="AW174" s="13" t="s">
        <v>32</v>
      </c>
      <c r="AX174" s="13" t="s">
        <v>75</v>
      </c>
      <c r="AY174" s="244" t="s">
        <v>227</v>
      </c>
    </row>
    <row r="175" s="2" customFormat="1" ht="16.5" customHeight="1">
      <c r="A175" s="39"/>
      <c r="B175" s="40"/>
      <c r="C175" s="266" t="s">
        <v>173</v>
      </c>
      <c r="D175" s="266" t="s">
        <v>328</v>
      </c>
      <c r="E175" s="267" t="s">
        <v>387</v>
      </c>
      <c r="F175" s="268" t="s">
        <v>388</v>
      </c>
      <c r="G175" s="269" t="s">
        <v>168</v>
      </c>
      <c r="H175" s="270">
        <v>3.6000000000000001</v>
      </c>
      <c r="I175" s="271"/>
      <c r="J175" s="272">
        <f>ROUND(I175*H175,2)</f>
        <v>0</v>
      </c>
      <c r="K175" s="268" t="s">
        <v>232</v>
      </c>
      <c r="L175" s="273"/>
      <c r="M175" s="274" t="s">
        <v>19</v>
      </c>
      <c r="N175" s="275" t="s">
        <v>42</v>
      </c>
      <c r="O175" s="85"/>
      <c r="P175" s="225">
        <f>O175*H175</f>
        <v>0</v>
      </c>
      <c r="Q175" s="225">
        <v>2.234</v>
      </c>
      <c r="R175" s="225">
        <f>Q175*H175</f>
        <v>8.0424000000000007</v>
      </c>
      <c r="S175" s="225">
        <v>0</v>
      </c>
      <c r="T175" s="226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27" t="s">
        <v>331</v>
      </c>
      <c r="AT175" s="227" t="s">
        <v>328</v>
      </c>
      <c r="AU175" s="227" t="s">
        <v>79</v>
      </c>
      <c r="AY175" s="18" t="s">
        <v>227</v>
      </c>
      <c r="BE175" s="228">
        <f>IF(N175="základní",J175,0)</f>
        <v>0</v>
      </c>
      <c r="BF175" s="228">
        <f>IF(N175="snížená",J175,0)</f>
        <v>0</v>
      </c>
      <c r="BG175" s="228">
        <f>IF(N175="zákl. přenesená",J175,0)</f>
        <v>0</v>
      </c>
      <c r="BH175" s="228">
        <f>IF(N175="sníž. přenesená",J175,0)</f>
        <v>0</v>
      </c>
      <c r="BI175" s="228">
        <f>IF(N175="nulová",J175,0)</f>
        <v>0</v>
      </c>
      <c r="BJ175" s="18" t="s">
        <v>75</v>
      </c>
      <c r="BK175" s="228">
        <f>ROUND(I175*H175,2)</f>
        <v>0</v>
      </c>
      <c r="BL175" s="18" t="s">
        <v>331</v>
      </c>
      <c r="BM175" s="227" t="s">
        <v>820</v>
      </c>
    </row>
    <row r="176" s="13" customFormat="1">
      <c r="A176" s="13"/>
      <c r="B176" s="234"/>
      <c r="C176" s="235"/>
      <c r="D176" s="229" t="s">
        <v>242</v>
      </c>
      <c r="E176" s="236" t="s">
        <v>19</v>
      </c>
      <c r="F176" s="237" t="s">
        <v>821</v>
      </c>
      <c r="G176" s="235"/>
      <c r="H176" s="238">
        <v>3.6000000000000001</v>
      </c>
      <c r="I176" s="239"/>
      <c r="J176" s="235"/>
      <c r="K176" s="235"/>
      <c r="L176" s="240"/>
      <c r="M176" s="241"/>
      <c r="N176" s="242"/>
      <c r="O176" s="242"/>
      <c r="P176" s="242"/>
      <c r="Q176" s="242"/>
      <c r="R176" s="242"/>
      <c r="S176" s="242"/>
      <c r="T176" s="24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4" t="s">
        <v>242</v>
      </c>
      <c r="AU176" s="244" t="s">
        <v>79</v>
      </c>
      <c r="AV176" s="13" t="s">
        <v>79</v>
      </c>
      <c r="AW176" s="13" t="s">
        <v>32</v>
      </c>
      <c r="AX176" s="13" t="s">
        <v>71</v>
      </c>
      <c r="AY176" s="244" t="s">
        <v>227</v>
      </c>
    </row>
    <row r="177" s="14" customFormat="1">
      <c r="A177" s="14"/>
      <c r="B177" s="245"/>
      <c r="C177" s="246"/>
      <c r="D177" s="229" t="s">
        <v>242</v>
      </c>
      <c r="E177" s="247" t="s">
        <v>647</v>
      </c>
      <c r="F177" s="248" t="s">
        <v>244</v>
      </c>
      <c r="G177" s="246"/>
      <c r="H177" s="249">
        <v>3.6000000000000001</v>
      </c>
      <c r="I177" s="250"/>
      <c r="J177" s="246"/>
      <c r="K177" s="246"/>
      <c r="L177" s="251"/>
      <c r="M177" s="252"/>
      <c r="N177" s="253"/>
      <c r="O177" s="253"/>
      <c r="P177" s="253"/>
      <c r="Q177" s="253"/>
      <c r="R177" s="253"/>
      <c r="S177" s="253"/>
      <c r="T177" s="25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5" t="s">
        <v>242</v>
      </c>
      <c r="AU177" s="255" t="s">
        <v>79</v>
      </c>
      <c r="AV177" s="14" t="s">
        <v>122</v>
      </c>
      <c r="AW177" s="14" t="s">
        <v>32</v>
      </c>
      <c r="AX177" s="14" t="s">
        <v>75</v>
      </c>
      <c r="AY177" s="255" t="s">
        <v>227</v>
      </c>
    </row>
    <row r="178" s="2" customFormat="1" ht="37.8" customHeight="1">
      <c r="A178" s="39"/>
      <c r="B178" s="40"/>
      <c r="C178" s="216" t="s">
        <v>370</v>
      </c>
      <c r="D178" s="216" t="s">
        <v>229</v>
      </c>
      <c r="E178" s="217" t="s">
        <v>323</v>
      </c>
      <c r="F178" s="218" t="s">
        <v>324</v>
      </c>
      <c r="G178" s="219" t="s">
        <v>168</v>
      </c>
      <c r="H178" s="220">
        <v>4.7999999999999998</v>
      </c>
      <c r="I178" s="221"/>
      <c r="J178" s="222">
        <f>ROUND(I178*H178,2)</f>
        <v>0</v>
      </c>
      <c r="K178" s="218" t="s">
        <v>232</v>
      </c>
      <c r="L178" s="45"/>
      <c r="M178" s="223" t="s">
        <v>19</v>
      </c>
      <c r="N178" s="224" t="s">
        <v>42</v>
      </c>
      <c r="O178" s="85"/>
      <c r="P178" s="225">
        <f>O178*H178</f>
        <v>0</v>
      </c>
      <c r="Q178" s="225">
        <v>0</v>
      </c>
      <c r="R178" s="225">
        <f>Q178*H178</f>
        <v>0</v>
      </c>
      <c r="S178" s="225">
        <v>0</v>
      </c>
      <c r="T178" s="226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27" t="s">
        <v>233</v>
      </c>
      <c r="AT178" s="227" t="s">
        <v>229</v>
      </c>
      <c r="AU178" s="227" t="s">
        <v>79</v>
      </c>
      <c r="AY178" s="18" t="s">
        <v>227</v>
      </c>
      <c r="BE178" s="228">
        <f>IF(N178="základní",J178,0)</f>
        <v>0</v>
      </c>
      <c r="BF178" s="228">
        <f>IF(N178="snížená",J178,0)</f>
        <v>0</v>
      </c>
      <c r="BG178" s="228">
        <f>IF(N178="zákl. přenesená",J178,0)</f>
        <v>0</v>
      </c>
      <c r="BH178" s="228">
        <f>IF(N178="sníž. přenesená",J178,0)</f>
        <v>0</v>
      </c>
      <c r="BI178" s="228">
        <f>IF(N178="nulová",J178,0)</f>
        <v>0</v>
      </c>
      <c r="BJ178" s="18" t="s">
        <v>75</v>
      </c>
      <c r="BK178" s="228">
        <f>ROUND(I178*H178,2)</f>
        <v>0</v>
      </c>
      <c r="BL178" s="18" t="s">
        <v>233</v>
      </c>
      <c r="BM178" s="227" t="s">
        <v>822</v>
      </c>
    </row>
    <row r="179" s="13" customFormat="1">
      <c r="A179" s="13"/>
      <c r="B179" s="234"/>
      <c r="C179" s="235"/>
      <c r="D179" s="229" t="s">
        <v>242</v>
      </c>
      <c r="E179" s="236" t="s">
        <v>19</v>
      </c>
      <c r="F179" s="237" t="s">
        <v>823</v>
      </c>
      <c r="G179" s="235"/>
      <c r="H179" s="238">
        <v>4.7999999999999998</v>
      </c>
      <c r="I179" s="239"/>
      <c r="J179" s="235"/>
      <c r="K179" s="235"/>
      <c r="L179" s="240"/>
      <c r="M179" s="241"/>
      <c r="N179" s="242"/>
      <c r="O179" s="242"/>
      <c r="P179" s="242"/>
      <c r="Q179" s="242"/>
      <c r="R179" s="242"/>
      <c r="S179" s="242"/>
      <c r="T179" s="24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4" t="s">
        <v>242</v>
      </c>
      <c r="AU179" s="244" t="s">
        <v>79</v>
      </c>
      <c r="AV179" s="13" t="s">
        <v>79</v>
      </c>
      <c r="AW179" s="13" t="s">
        <v>32</v>
      </c>
      <c r="AX179" s="13" t="s">
        <v>71</v>
      </c>
      <c r="AY179" s="244" t="s">
        <v>227</v>
      </c>
    </row>
    <row r="180" s="14" customFormat="1">
      <c r="A180" s="14"/>
      <c r="B180" s="245"/>
      <c r="C180" s="246"/>
      <c r="D180" s="229" t="s">
        <v>242</v>
      </c>
      <c r="E180" s="247" t="s">
        <v>166</v>
      </c>
      <c r="F180" s="248" t="s">
        <v>244</v>
      </c>
      <c r="G180" s="246"/>
      <c r="H180" s="249">
        <v>4.7999999999999998</v>
      </c>
      <c r="I180" s="250"/>
      <c r="J180" s="246"/>
      <c r="K180" s="246"/>
      <c r="L180" s="251"/>
      <c r="M180" s="252"/>
      <c r="N180" s="253"/>
      <c r="O180" s="253"/>
      <c r="P180" s="253"/>
      <c r="Q180" s="253"/>
      <c r="R180" s="253"/>
      <c r="S180" s="253"/>
      <c r="T180" s="25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5" t="s">
        <v>242</v>
      </c>
      <c r="AU180" s="255" t="s">
        <v>79</v>
      </c>
      <c r="AV180" s="14" t="s">
        <v>122</v>
      </c>
      <c r="AW180" s="14" t="s">
        <v>32</v>
      </c>
      <c r="AX180" s="14" t="s">
        <v>75</v>
      </c>
      <c r="AY180" s="255" t="s">
        <v>227</v>
      </c>
    </row>
    <row r="181" s="2" customFormat="1" ht="16.5" customHeight="1">
      <c r="A181" s="39"/>
      <c r="B181" s="40"/>
      <c r="C181" s="266" t="s">
        <v>369</v>
      </c>
      <c r="D181" s="266" t="s">
        <v>328</v>
      </c>
      <c r="E181" s="267" t="s">
        <v>329</v>
      </c>
      <c r="F181" s="268" t="s">
        <v>330</v>
      </c>
      <c r="G181" s="269" t="s">
        <v>259</v>
      </c>
      <c r="H181" s="270">
        <v>7.258</v>
      </c>
      <c r="I181" s="271"/>
      <c r="J181" s="272">
        <f>ROUND(I181*H181,2)</f>
        <v>0</v>
      </c>
      <c r="K181" s="268" t="s">
        <v>232</v>
      </c>
      <c r="L181" s="273"/>
      <c r="M181" s="274" t="s">
        <v>19</v>
      </c>
      <c r="N181" s="275" t="s">
        <v>42</v>
      </c>
      <c r="O181" s="85"/>
      <c r="P181" s="225">
        <f>O181*H181</f>
        <v>0</v>
      </c>
      <c r="Q181" s="225">
        <v>1</v>
      </c>
      <c r="R181" s="225">
        <f>Q181*H181</f>
        <v>7.258</v>
      </c>
      <c r="S181" s="225">
        <v>0</v>
      </c>
      <c r="T181" s="226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27" t="s">
        <v>331</v>
      </c>
      <c r="AT181" s="227" t="s">
        <v>328</v>
      </c>
      <c r="AU181" s="227" t="s">
        <v>79</v>
      </c>
      <c r="AY181" s="18" t="s">
        <v>227</v>
      </c>
      <c r="BE181" s="228">
        <f>IF(N181="základní",J181,0)</f>
        <v>0</v>
      </c>
      <c r="BF181" s="228">
        <f>IF(N181="snížená",J181,0)</f>
        <v>0</v>
      </c>
      <c r="BG181" s="228">
        <f>IF(N181="zákl. přenesená",J181,0)</f>
        <v>0</v>
      </c>
      <c r="BH181" s="228">
        <f>IF(N181="sníž. přenesená",J181,0)</f>
        <v>0</v>
      </c>
      <c r="BI181" s="228">
        <f>IF(N181="nulová",J181,0)</f>
        <v>0</v>
      </c>
      <c r="BJ181" s="18" t="s">
        <v>75</v>
      </c>
      <c r="BK181" s="228">
        <f>ROUND(I181*H181,2)</f>
        <v>0</v>
      </c>
      <c r="BL181" s="18" t="s">
        <v>331</v>
      </c>
      <c r="BM181" s="227" t="s">
        <v>824</v>
      </c>
    </row>
    <row r="182" s="13" customFormat="1">
      <c r="A182" s="13"/>
      <c r="B182" s="234"/>
      <c r="C182" s="235"/>
      <c r="D182" s="229" t="s">
        <v>242</v>
      </c>
      <c r="E182" s="236" t="s">
        <v>333</v>
      </c>
      <c r="F182" s="237" t="s">
        <v>825</v>
      </c>
      <c r="G182" s="235"/>
      <c r="H182" s="238">
        <v>7.258</v>
      </c>
      <c r="I182" s="239"/>
      <c r="J182" s="235"/>
      <c r="K182" s="235"/>
      <c r="L182" s="240"/>
      <c r="M182" s="241"/>
      <c r="N182" s="242"/>
      <c r="O182" s="242"/>
      <c r="P182" s="242"/>
      <c r="Q182" s="242"/>
      <c r="R182" s="242"/>
      <c r="S182" s="242"/>
      <c r="T182" s="24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4" t="s">
        <v>242</v>
      </c>
      <c r="AU182" s="244" t="s">
        <v>79</v>
      </c>
      <c r="AV182" s="13" t="s">
        <v>79</v>
      </c>
      <c r="AW182" s="13" t="s">
        <v>32</v>
      </c>
      <c r="AX182" s="13" t="s">
        <v>75</v>
      </c>
      <c r="AY182" s="244" t="s">
        <v>227</v>
      </c>
    </row>
    <row r="183" s="2" customFormat="1" ht="78" customHeight="1">
      <c r="A183" s="39"/>
      <c r="B183" s="40"/>
      <c r="C183" s="216" t="s">
        <v>381</v>
      </c>
      <c r="D183" s="216" t="s">
        <v>229</v>
      </c>
      <c r="E183" s="217" t="s">
        <v>734</v>
      </c>
      <c r="F183" s="218" t="s">
        <v>735</v>
      </c>
      <c r="G183" s="219" t="s">
        <v>259</v>
      </c>
      <c r="H183" s="220">
        <v>7.9199999999999999</v>
      </c>
      <c r="I183" s="221"/>
      <c r="J183" s="222">
        <f>ROUND(I183*H183,2)</f>
        <v>0</v>
      </c>
      <c r="K183" s="218" t="s">
        <v>232</v>
      </c>
      <c r="L183" s="45"/>
      <c r="M183" s="223" t="s">
        <v>19</v>
      </c>
      <c r="N183" s="224" t="s">
        <v>42</v>
      </c>
      <c r="O183" s="85"/>
      <c r="P183" s="225">
        <f>O183*H183</f>
        <v>0</v>
      </c>
      <c r="Q183" s="225">
        <v>0</v>
      </c>
      <c r="R183" s="225">
        <f>Q183*H183</f>
        <v>0</v>
      </c>
      <c r="S183" s="225">
        <v>0</v>
      </c>
      <c r="T183" s="226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27" t="s">
        <v>233</v>
      </c>
      <c r="AT183" s="227" t="s">
        <v>229</v>
      </c>
      <c r="AU183" s="227" t="s">
        <v>79</v>
      </c>
      <c r="AY183" s="18" t="s">
        <v>227</v>
      </c>
      <c r="BE183" s="228">
        <f>IF(N183="základní",J183,0)</f>
        <v>0</v>
      </c>
      <c r="BF183" s="228">
        <f>IF(N183="snížená",J183,0)</f>
        <v>0</v>
      </c>
      <c r="BG183" s="228">
        <f>IF(N183="zákl. přenesená",J183,0)</f>
        <v>0</v>
      </c>
      <c r="BH183" s="228">
        <f>IF(N183="sníž. přenesená",J183,0)</f>
        <v>0</v>
      </c>
      <c r="BI183" s="228">
        <f>IF(N183="nulová",J183,0)</f>
        <v>0</v>
      </c>
      <c r="BJ183" s="18" t="s">
        <v>75</v>
      </c>
      <c r="BK183" s="228">
        <f>ROUND(I183*H183,2)</f>
        <v>0</v>
      </c>
      <c r="BL183" s="18" t="s">
        <v>233</v>
      </c>
      <c r="BM183" s="227" t="s">
        <v>826</v>
      </c>
    </row>
    <row r="184" s="2" customFormat="1">
      <c r="A184" s="39"/>
      <c r="B184" s="40"/>
      <c r="C184" s="41"/>
      <c r="D184" s="229" t="s">
        <v>240</v>
      </c>
      <c r="E184" s="41"/>
      <c r="F184" s="230" t="s">
        <v>261</v>
      </c>
      <c r="G184" s="41"/>
      <c r="H184" s="41"/>
      <c r="I184" s="231"/>
      <c r="J184" s="41"/>
      <c r="K184" s="41"/>
      <c r="L184" s="45"/>
      <c r="M184" s="232"/>
      <c r="N184" s="233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240</v>
      </c>
      <c r="AU184" s="18" t="s">
        <v>79</v>
      </c>
    </row>
    <row r="185" s="13" customFormat="1">
      <c r="A185" s="13"/>
      <c r="B185" s="234"/>
      <c r="C185" s="235"/>
      <c r="D185" s="229" t="s">
        <v>242</v>
      </c>
      <c r="E185" s="236" t="s">
        <v>19</v>
      </c>
      <c r="F185" s="237" t="s">
        <v>737</v>
      </c>
      <c r="G185" s="235"/>
      <c r="H185" s="238">
        <v>7.9199999999999999</v>
      </c>
      <c r="I185" s="239"/>
      <c r="J185" s="235"/>
      <c r="K185" s="235"/>
      <c r="L185" s="240"/>
      <c r="M185" s="241"/>
      <c r="N185" s="242"/>
      <c r="O185" s="242"/>
      <c r="P185" s="242"/>
      <c r="Q185" s="242"/>
      <c r="R185" s="242"/>
      <c r="S185" s="242"/>
      <c r="T185" s="24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4" t="s">
        <v>242</v>
      </c>
      <c r="AU185" s="244" t="s">
        <v>79</v>
      </c>
      <c r="AV185" s="13" t="s">
        <v>79</v>
      </c>
      <c r="AW185" s="13" t="s">
        <v>32</v>
      </c>
      <c r="AX185" s="13" t="s">
        <v>75</v>
      </c>
      <c r="AY185" s="244" t="s">
        <v>227</v>
      </c>
    </row>
    <row r="186" s="2" customFormat="1" ht="78" customHeight="1">
      <c r="A186" s="39"/>
      <c r="B186" s="40"/>
      <c r="C186" s="216" t="s">
        <v>458</v>
      </c>
      <c r="D186" s="216" t="s">
        <v>229</v>
      </c>
      <c r="E186" s="217" t="s">
        <v>452</v>
      </c>
      <c r="F186" s="218" t="s">
        <v>453</v>
      </c>
      <c r="G186" s="219" t="s">
        <v>259</v>
      </c>
      <c r="H186" s="220">
        <v>7.258</v>
      </c>
      <c r="I186" s="221"/>
      <c r="J186" s="222">
        <f>ROUND(I186*H186,2)</f>
        <v>0</v>
      </c>
      <c r="K186" s="218" t="s">
        <v>232</v>
      </c>
      <c r="L186" s="45"/>
      <c r="M186" s="223" t="s">
        <v>19</v>
      </c>
      <c r="N186" s="224" t="s">
        <v>42</v>
      </c>
      <c r="O186" s="85"/>
      <c r="P186" s="225">
        <f>O186*H186</f>
        <v>0</v>
      </c>
      <c r="Q186" s="225">
        <v>0</v>
      </c>
      <c r="R186" s="225">
        <f>Q186*H186</f>
        <v>0</v>
      </c>
      <c r="S186" s="225">
        <v>0</v>
      </c>
      <c r="T186" s="226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27" t="s">
        <v>233</v>
      </c>
      <c r="AT186" s="227" t="s">
        <v>229</v>
      </c>
      <c r="AU186" s="227" t="s">
        <v>79</v>
      </c>
      <c r="AY186" s="18" t="s">
        <v>227</v>
      </c>
      <c r="BE186" s="228">
        <f>IF(N186="základní",J186,0)</f>
        <v>0</v>
      </c>
      <c r="BF186" s="228">
        <f>IF(N186="snížená",J186,0)</f>
        <v>0</v>
      </c>
      <c r="BG186" s="228">
        <f>IF(N186="zákl. přenesená",J186,0)</f>
        <v>0</v>
      </c>
      <c r="BH186" s="228">
        <f>IF(N186="sníž. přenesená",J186,0)</f>
        <v>0</v>
      </c>
      <c r="BI186" s="228">
        <f>IF(N186="nulová",J186,0)</f>
        <v>0</v>
      </c>
      <c r="BJ186" s="18" t="s">
        <v>75</v>
      </c>
      <c r="BK186" s="228">
        <f>ROUND(I186*H186,2)</f>
        <v>0</v>
      </c>
      <c r="BL186" s="18" t="s">
        <v>233</v>
      </c>
      <c r="BM186" s="227" t="s">
        <v>827</v>
      </c>
    </row>
    <row r="187" s="13" customFormat="1">
      <c r="A187" s="13"/>
      <c r="B187" s="234"/>
      <c r="C187" s="235"/>
      <c r="D187" s="229" t="s">
        <v>242</v>
      </c>
      <c r="E187" s="236" t="s">
        <v>19</v>
      </c>
      <c r="F187" s="237" t="s">
        <v>828</v>
      </c>
      <c r="G187" s="235"/>
      <c r="H187" s="238">
        <v>7.258</v>
      </c>
      <c r="I187" s="239"/>
      <c r="J187" s="235"/>
      <c r="K187" s="235"/>
      <c r="L187" s="240"/>
      <c r="M187" s="241"/>
      <c r="N187" s="242"/>
      <c r="O187" s="242"/>
      <c r="P187" s="242"/>
      <c r="Q187" s="242"/>
      <c r="R187" s="242"/>
      <c r="S187" s="242"/>
      <c r="T187" s="24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4" t="s">
        <v>242</v>
      </c>
      <c r="AU187" s="244" t="s">
        <v>79</v>
      </c>
      <c r="AV187" s="13" t="s">
        <v>79</v>
      </c>
      <c r="AW187" s="13" t="s">
        <v>32</v>
      </c>
      <c r="AX187" s="13" t="s">
        <v>75</v>
      </c>
      <c r="AY187" s="244" t="s">
        <v>227</v>
      </c>
    </row>
    <row r="188" s="2" customFormat="1" ht="90" customHeight="1">
      <c r="A188" s="39"/>
      <c r="B188" s="40"/>
      <c r="C188" s="216" t="s">
        <v>386</v>
      </c>
      <c r="D188" s="216" t="s">
        <v>229</v>
      </c>
      <c r="E188" s="217" t="s">
        <v>829</v>
      </c>
      <c r="F188" s="218" t="s">
        <v>830</v>
      </c>
      <c r="G188" s="219" t="s">
        <v>259</v>
      </c>
      <c r="H188" s="220">
        <v>51.359999999999999</v>
      </c>
      <c r="I188" s="221"/>
      <c r="J188" s="222">
        <f>ROUND(I188*H188,2)</f>
        <v>0</v>
      </c>
      <c r="K188" s="218" t="s">
        <v>232</v>
      </c>
      <c r="L188" s="45"/>
      <c r="M188" s="223" t="s">
        <v>19</v>
      </c>
      <c r="N188" s="224" t="s">
        <v>42</v>
      </c>
      <c r="O188" s="85"/>
      <c r="P188" s="225">
        <f>O188*H188</f>
        <v>0</v>
      </c>
      <c r="Q188" s="225">
        <v>0</v>
      </c>
      <c r="R188" s="225">
        <f>Q188*H188</f>
        <v>0</v>
      </c>
      <c r="S188" s="225">
        <v>0</v>
      </c>
      <c r="T188" s="226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27" t="s">
        <v>233</v>
      </c>
      <c r="AT188" s="227" t="s">
        <v>229</v>
      </c>
      <c r="AU188" s="227" t="s">
        <v>79</v>
      </c>
      <c r="AY188" s="18" t="s">
        <v>227</v>
      </c>
      <c r="BE188" s="228">
        <f>IF(N188="základní",J188,0)</f>
        <v>0</v>
      </c>
      <c r="BF188" s="228">
        <f>IF(N188="snížená",J188,0)</f>
        <v>0</v>
      </c>
      <c r="BG188" s="228">
        <f>IF(N188="zákl. přenesená",J188,0)</f>
        <v>0</v>
      </c>
      <c r="BH188" s="228">
        <f>IF(N188="sníž. přenesená",J188,0)</f>
        <v>0</v>
      </c>
      <c r="BI188" s="228">
        <f>IF(N188="nulová",J188,0)</f>
        <v>0</v>
      </c>
      <c r="BJ188" s="18" t="s">
        <v>75</v>
      </c>
      <c r="BK188" s="228">
        <f>ROUND(I188*H188,2)</f>
        <v>0</v>
      </c>
      <c r="BL188" s="18" t="s">
        <v>233</v>
      </c>
      <c r="BM188" s="227" t="s">
        <v>831</v>
      </c>
    </row>
    <row r="189" s="2" customFormat="1">
      <c r="A189" s="39"/>
      <c r="B189" s="40"/>
      <c r="C189" s="41"/>
      <c r="D189" s="229" t="s">
        <v>240</v>
      </c>
      <c r="E189" s="41"/>
      <c r="F189" s="230" t="s">
        <v>261</v>
      </c>
      <c r="G189" s="41"/>
      <c r="H189" s="41"/>
      <c r="I189" s="231"/>
      <c r="J189" s="41"/>
      <c r="K189" s="41"/>
      <c r="L189" s="45"/>
      <c r="M189" s="232"/>
      <c r="N189" s="233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240</v>
      </c>
      <c r="AU189" s="18" t="s">
        <v>79</v>
      </c>
    </row>
    <row r="190" s="13" customFormat="1">
      <c r="A190" s="13"/>
      <c r="B190" s="234"/>
      <c r="C190" s="235"/>
      <c r="D190" s="229" t="s">
        <v>242</v>
      </c>
      <c r="E190" s="236" t="s">
        <v>19</v>
      </c>
      <c r="F190" s="237" t="s">
        <v>590</v>
      </c>
      <c r="G190" s="235"/>
      <c r="H190" s="238">
        <v>51.359999999999999</v>
      </c>
      <c r="I190" s="239"/>
      <c r="J190" s="235"/>
      <c r="K190" s="235"/>
      <c r="L190" s="240"/>
      <c r="M190" s="241"/>
      <c r="N190" s="242"/>
      <c r="O190" s="242"/>
      <c r="P190" s="242"/>
      <c r="Q190" s="242"/>
      <c r="R190" s="242"/>
      <c r="S190" s="242"/>
      <c r="T190" s="24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4" t="s">
        <v>242</v>
      </c>
      <c r="AU190" s="244" t="s">
        <v>79</v>
      </c>
      <c r="AV190" s="13" t="s">
        <v>79</v>
      </c>
      <c r="AW190" s="13" t="s">
        <v>32</v>
      </c>
      <c r="AX190" s="13" t="s">
        <v>75</v>
      </c>
      <c r="AY190" s="244" t="s">
        <v>227</v>
      </c>
    </row>
    <row r="191" s="12" customFormat="1" ht="22.8" customHeight="1">
      <c r="A191" s="12"/>
      <c r="B191" s="200"/>
      <c r="C191" s="201"/>
      <c r="D191" s="202" t="s">
        <v>70</v>
      </c>
      <c r="E191" s="214" t="s">
        <v>274</v>
      </c>
      <c r="F191" s="214" t="s">
        <v>600</v>
      </c>
      <c r="G191" s="201"/>
      <c r="H191" s="201"/>
      <c r="I191" s="204"/>
      <c r="J191" s="215">
        <f>BK191</f>
        <v>0</v>
      </c>
      <c r="K191" s="201"/>
      <c r="L191" s="206"/>
      <c r="M191" s="207"/>
      <c r="N191" s="208"/>
      <c r="O191" s="208"/>
      <c r="P191" s="209">
        <f>SUM(P192:P201)</f>
        <v>0</v>
      </c>
      <c r="Q191" s="208"/>
      <c r="R191" s="209">
        <f>SUM(R192:R201)</f>
        <v>0.89992000000000005</v>
      </c>
      <c r="S191" s="208"/>
      <c r="T191" s="210">
        <f>SUM(T192:T201)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11" t="s">
        <v>75</v>
      </c>
      <c r="AT191" s="212" t="s">
        <v>70</v>
      </c>
      <c r="AU191" s="212" t="s">
        <v>75</v>
      </c>
      <c r="AY191" s="211" t="s">
        <v>227</v>
      </c>
      <c r="BK191" s="213">
        <f>SUM(BK192:BK201)</f>
        <v>0</v>
      </c>
    </row>
    <row r="192" s="2" customFormat="1" ht="33" customHeight="1">
      <c r="A192" s="39"/>
      <c r="B192" s="40"/>
      <c r="C192" s="216" t="s">
        <v>391</v>
      </c>
      <c r="D192" s="216" t="s">
        <v>229</v>
      </c>
      <c r="E192" s="217" t="s">
        <v>601</v>
      </c>
      <c r="F192" s="218" t="s">
        <v>602</v>
      </c>
      <c r="G192" s="219" t="s">
        <v>180</v>
      </c>
      <c r="H192" s="220">
        <v>14</v>
      </c>
      <c r="I192" s="221"/>
      <c r="J192" s="222">
        <f>ROUND(I192*H192,2)</f>
        <v>0</v>
      </c>
      <c r="K192" s="218" t="s">
        <v>232</v>
      </c>
      <c r="L192" s="45"/>
      <c r="M192" s="223" t="s">
        <v>19</v>
      </c>
      <c r="N192" s="224" t="s">
        <v>42</v>
      </c>
      <c r="O192" s="85"/>
      <c r="P192" s="225">
        <f>O192*H192</f>
        <v>0</v>
      </c>
      <c r="Q192" s="225">
        <v>0</v>
      </c>
      <c r="R192" s="225">
        <f>Q192*H192</f>
        <v>0</v>
      </c>
      <c r="S192" s="225">
        <v>0</v>
      </c>
      <c r="T192" s="226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27" t="s">
        <v>122</v>
      </c>
      <c r="AT192" s="227" t="s">
        <v>229</v>
      </c>
      <c r="AU192" s="227" t="s">
        <v>79</v>
      </c>
      <c r="AY192" s="18" t="s">
        <v>227</v>
      </c>
      <c r="BE192" s="228">
        <f>IF(N192="základní",J192,0)</f>
        <v>0</v>
      </c>
      <c r="BF192" s="228">
        <f>IF(N192="snížená",J192,0)</f>
        <v>0</v>
      </c>
      <c r="BG192" s="228">
        <f>IF(N192="zákl. přenesená",J192,0)</f>
        <v>0</v>
      </c>
      <c r="BH192" s="228">
        <f>IF(N192="sníž. přenesená",J192,0)</f>
        <v>0</v>
      </c>
      <c r="BI192" s="228">
        <f>IF(N192="nulová",J192,0)</f>
        <v>0</v>
      </c>
      <c r="BJ192" s="18" t="s">
        <v>75</v>
      </c>
      <c r="BK192" s="228">
        <f>ROUND(I192*H192,2)</f>
        <v>0</v>
      </c>
      <c r="BL192" s="18" t="s">
        <v>122</v>
      </c>
      <c r="BM192" s="227" t="s">
        <v>832</v>
      </c>
    </row>
    <row r="193" s="2" customFormat="1" ht="16.5" customHeight="1">
      <c r="A193" s="39"/>
      <c r="B193" s="40"/>
      <c r="C193" s="266" t="s">
        <v>394</v>
      </c>
      <c r="D193" s="266" t="s">
        <v>328</v>
      </c>
      <c r="E193" s="267" t="s">
        <v>604</v>
      </c>
      <c r="F193" s="268" t="s">
        <v>605</v>
      </c>
      <c r="G193" s="269" t="s">
        <v>238</v>
      </c>
      <c r="H193" s="270">
        <v>4</v>
      </c>
      <c r="I193" s="271"/>
      <c r="J193" s="272">
        <f>ROUND(I193*H193,2)</f>
        <v>0</v>
      </c>
      <c r="K193" s="268" t="s">
        <v>232</v>
      </c>
      <c r="L193" s="273"/>
      <c r="M193" s="274" t="s">
        <v>19</v>
      </c>
      <c r="N193" s="275" t="s">
        <v>42</v>
      </c>
      <c r="O193" s="85"/>
      <c r="P193" s="225">
        <f>O193*H193</f>
        <v>0</v>
      </c>
      <c r="Q193" s="225">
        <v>0.068599999999999994</v>
      </c>
      <c r="R193" s="225">
        <f>Q193*H193</f>
        <v>0.27439999999999998</v>
      </c>
      <c r="S193" s="225">
        <v>0</v>
      </c>
      <c r="T193" s="226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27" t="s">
        <v>274</v>
      </c>
      <c r="AT193" s="227" t="s">
        <v>328</v>
      </c>
      <c r="AU193" s="227" t="s">
        <v>79</v>
      </c>
      <c r="AY193" s="18" t="s">
        <v>227</v>
      </c>
      <c r="BE193" s="228">
        <f>IF(N193="základní",J193,0)</f>
        <v>0</v>
      </c>
      <c r="BF193" s="228">
        <f>IF(N193="snížená",J193,0)</f>
        <v>0</v>
      </c>
      <c r="BG193" s="228">
        <f>IF(N193="zákl. přenesená",J193,0)</f>
        <v>0</v>
      </c>
      <c r="BH193" s="228">
        <f>IF(N193="sníž. přenesená",J193,0)</f>
        <v>0</v>
      </c>
      <c r="BI193" s="228">
        <f>IF(N193="nulová",J193,0)</f>
        <v>0</v>
      </c>
      <c r="BJ193" s="18" t="s">
        <v>75</v>
      </c>
      <c r="BK193" s="228">
        <f>ROUND(I193*H193,2)</f>
        <v>0</v>
      </c>
      <c r="BL193" s="18" t="s">
        <v>122</v>
      </c>
      <c r="BM193" s="227" t="s">
        <v>833</v>
      </c>
    </row>
    <row r="194" s="2" customFormat="1" ht="16.5" customHeight="1">
      <c r="A194" s="39"/>
      <c r="B194" s="40"/>
      <c r="C194" s="266" t="s">
        <v>400</v>
      </c>
      <c r="D194" s="266" t="s">
        <v>328</v>
      </c>
      <c r="E194" s="267" t="s">
        <v>387</v>
      </c>
      <c r="F194" s="268" t="s">
        <v>388</v>
      </c>
      <c r="G194" s="269" t="s">
        <v>168</v>
      </c>
      <c r="H194" s="270">
        <v>0.28000000000000003</v>
      </c>
      <c r="I194" s="271"/>
      <c r="J194" s="272">
        <f>ROUND(I194*H194,2)</f>
        <v>0</v>
      </c>
      <c r="K194" s="268" t="s">
        <v>232</v>
      </c>
      <c r="L194" s="273"/>
      <c r="M194" s="274" t="s">
        <v>19</v>
      </c>
      <c r="N194" s="275" t="s">
        <v>42</v>
      </c>
      <c r="O194" s="85"/>
      <c r="P194" s="225">
        <f>O194*H194</f>
        <v>0</v>
      </c>
      <c r="Q194" s="225">
        <v>2.234</v>
      </c>
      <c r="R194" s="225">
        <f>Q194*H194</f>
        <v>0.62552000000000008</v>
      </c>
      <c r="S194" s="225">
        <v>0</v>
      </c>
      <c r="T194" s="226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27" t="s">
        <v>331</v>
      </c>
      <c r="AT194" s="227" t="s">
        <v>328</v>
      </c>
      <c r="AU194" s="227" t="s">
        <v>79</v>
      </c>
      <c r="AY194" s="18" t="s">
        <v>227</v>
      </c>
      <c r="BE194" s="228">
        <f>IF(N194="základní",J194,0)</f>
        <v>0</v>
      </c>
      <c r="BF194" s="228">
        <f>IF(N194="snížená",J194,0)</f>
        <v>0</v>
      </c>
      <c r="BG194" s="228">
        <f>IF(N194="zákl. přenesená",J194,0)</f>
        <v>0</v>
      </c>
      <c r="BH194" s="228">
        <f>IF(N194="sníž. přenesená",J194,0)</f>
        <v>0</v>
      </c>
      <c r="BI194" s="228">
        <f>IF(N194="nulová",J194,0)</f>
        <v>0</v>
      </c>
      <c r="BJ194" s="18" t="s">
        <v>75</v>
      </c>
      <c r="BK194" s="228">
        <f>ROUND(I194*H194,2)</f>
        <v>0</v>
      </c>
      <c r="BL194" s="18" t="s">
        <v>331</v>
      </c>
      <c r="BM194" s="227" t="s">
        <v>834</v>
      </c>
    </row>
    <row r="195" s="13" customFormat="1">
      <c r="A195" s="13"/>
      <c r="B195" s="234"/>
      <c r="C195" s="235"/>
      <c r="D195" s="229" t="s">
        <v>242</v>
      </c>
      <c r="E195" s="236" t="s">
        <v>608</v>
      </c>
      <c r="F195" s="237" t="s">
        <v>835</v>
      </c>
      <c r="G195" s="235"/>
      <c r="H195" s="238">
        <v>0.28000000000000003</v>
      </c>
      <c r="I195" s="239"/>
      <c r="J195" s="235"/>
      <c r="K195" s="235"/>
      <c r="L195" s="240"/>
      <c r="M195" s="241"/>
      <c r="N195" s="242"/>
      <c r="O195" s="242"/>
      <c r="P195" s="242"/>
      <c r="Q195" s="242"/>
      <c r="R195" s="242"/>
      <c r="S195" s="242"/>
      <c r="T195" s="24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4" t="s">
        <v>242</v>
      </c>
      <c r="AU195" s="244" t="s">
        <v>79</v>
      </c>
      <c r="AV195" s="13" t="s">
        <v>79</v>
      </c>
      <c r="AW195" s="13" t="s">
        <v>32</v>
      </c>
      <c r="AX195" s="13" t="s">
        <v>75</v>
      </c>
      <c r="AY195" s="244" t="s">
        <v>227</v>
      </c>
    </row>
    <row r="196" s="2" customFormat="1" ht="78" customHeight="1">
      <c r="A196" s="39"/>
      <c r="B196" s="40"/>
      <c r="C196" s="216" t="s">
        <v>405</v>
      </c>
      <c r="D196" s="216" t="s">
        <v>229</v>
      </c>
      <c r="E196" s="217" t="s">
        <v>734</v>
      </c>
      <c r="F196" s="218" t="s">
        <v>735</v>
      </c>
      <c r="G196" s="219" t="s">
        <v>259</v>
      </c>
      <c r="H196" s="220">
        <v>0.61599999999999999</v>
      </c>
      <c r="I196" s="221"/>
      <c r="J196" s="222">
        <f>ROUND(I196*H196,2)</f>
        <v>0</v>
      </c>
      <c r="K196" s="218" t="s">
        <v>232</v>
      </c>
      <c r="L196" s="45"/>
      <c r="M196" s="223" t="s">
        <v>19</v>
      </c>
      <c r="N196" s="224" t="s">
        <v>42</v>
      </c>
      <c r="O196" s="85"/>
      <c r="P196" s="225">
        <f>O196*H196</f>
        <v>0</v>
      </c>
      <c r="Q196" s="225">
        <v>0</v>
      </c>
      <c r="R196" s="225">
        <f>Q196*H196</f>
        <v>0</v>
      </c>
      <c r="S196" s="225">
        <v>0</v>
      </c>
      <c r="T196" s="226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27" t="s">
        <v>233</v>
      </c>
      <c r="AT196" s="227" t="s">
        <v>229</v>
      </c>
      <c r="AU196" s="227" t="s">
        <v>79</v>
      </c>
      <c r="AY196" s="18" t="s">
        <v>227</v>
      </c>
      <c r="BE196" s="228">
        <f>IF(N196="základní",J196,0)</f>
        <v>0</v>
      </c>
      <c r="BF196" s="228">
        <f>IF(N196="snížená",J196,0)</f>
        <v>0</v>
      </c>
      <c r="BG196" s="228">
        <f>IF(N196="zákl. přenesená",J196,0)</f>
        <v>0</v>
      </c>
      <c r="BH196" s="228">
        <f>IF(N196="sníž. přenesená",J196,0)</f>
        <v>0</v>
      </c>
      <c r="BI196" s="228">
        <f>IF(N196="nulová",J196,0)</f>
        <v>0</v>
      </c>
      <c r="BJ196" s="18" t="s">
        <v>75</v>
      </c>
      <c r="BK196" s="228">
        <f>ROUND(I196*H196,2)</f>
        <v>0</v>
      </c>
      <c r="BL196" s="18" t="s">
        <v>233</v>
      </c>
      <c r="BM196" s="227" t="s">
        <v>836</v>
      </c>
    </row>
    <row r="197" s="2" customFormat="1">
      <c r="A197" s="39"/>
      <c r="B197" s="40"/>
      <c r="C197" s="41"/>
      <c r="D197" s="229" t="s">
        <v>240</v>
      </c>
      <c r="E197" s="41"/>
      <c r="F197" s="230" t="s">
        <v>261</v>
      </c>
      <c r="G197" s="41"/>
      <c r="H197" s="41"/>
      <c r="I197" s="231"/>
      <c r="J197" s="41"/>
      <c r="K197" s="41"/>
      <c r="L197" s="45"/>
      <c r="M197" s="232"/>
      <c r="N197" s="233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240</v>
      </c>
      <c r="AU197" s="18" t="s">
        <v>79</v>
      </c>
    </row>
    <row r="198" s="13" customFormat="1">
      <c r="A198" s="13"/>
      <c r="B198" s="234"/>
      <c r="C198" s="235"/>
      <c r="D198" s="229" t="s">
        <v>242</v>
      </c>
      <c r="E198" s="236" t="s">
        <v>19</v>
      </c>
      <c r="F198" s="237" t="s">
        <v>611</v>
      </c>
      <c r="G198" s="235"/>
      <c r="H198" s="238">
        <v>0.61599999999999999</v>
      </c>
      <c r="I198" s="239"/>
      <c r="J198" s="235"/>
      <c r="K198" s="235"/>
      <c r="L198" s="240"/>
      <c r="M198" s="241"/>
      <c r="N198" s="242"/>
      <c r="O198" s="242"/>
      <c r="P198" s="242"/>
      <c r="Q198" s="242"/>
      <c r="R198" s="242"/>
      <c r="S198" s="242"/>
      <c r="T198" s="24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4" t="s">
        <v>242</v>
      </c>
      <c r="AU198" s="244" t="s">
        <v>79</v>
      </c>
      <c r="AV198" s="13" t="s">
        <v>79</v>
      </c>
      <c r="AW198" s="13" t="s">
        <v>32</v>
      </c>
      <c r="AX198" s="13" t="s">
        <v>75</v>
      </c>
      <c r="AY198" s="244" t="s">
        <v>227</v>
      </c>
    </row>
    <row r="199" s="2" customFormat="1" ht="90" customHeight="1">
      <c r="A199" s="39"/>
      <c r="B199" s="40"/>
      <c r="C199" s="216" t="s">
        <v>409</v>
      </c>
      <c r="D199" s="216" t="s">
        <v>229</v>
      </c>
      <c r="E199" s="217" t="s">
        <v>837</v>
      </c>
      <c r="F199" s="218" t="s">
        <v>838</v>
      </c>
      <c r="G199" s="219" t="s">
        <v>259</v>
      </c>
      <c r="H199" s="220">
        <v>0.27400000000000002</v>
      </c>
      <c r="I199" s="221"/>
      <c r="J199" s="222">
        <f>ROUND(I199*H199,2)</f>
        <v>0</v>
      </c>
      <c r="K199" s="218" t="s">
        <v>232</v>
      </c>
      <c r="L199" s="45"/>
      <c r="M199" s="223" t="s">
        <v>19</v>
      </c>
      <c r="N199" s="224" t="s">
        <v>42</v>
      </c>
      <c r="O199" s="85"/>
      <c r="P199" s="225">
        <f>O199*H199</f>
        <v>0</v>
      </c>
      <c r="Q199" s="225">
        <v>0</v>
      </c>
      <c r="R199" s="225">
        <f>Q199*H199</f>
        <v>0</v>
      </c>
      <c r="S199" s="225">
        <v>0</v>
      </c>
      <c r="T199" s="226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27" t="s">
        <v>233</v>
      </c>
      <c r="AT199" s="227" t="s">
        <v>229</v>
      </c>
      <c r="AU199" s="227" t="s">
        <v>79</v>
      </c>
      <c r="AY199" s="18" t="s">
        <v>227</v>
      </c>
      <c r="BE199" s="228">
        <f>IF(N199="základní",J199,0)</f>
        <v>0</v>
      </c>
      <c r="BF199" s="228">
        <f>IF(N199="snížená",J199,0)</f>
        <v>0</v>
      </c>
      <c r="BG199" s="228">
        <f>IF(N199="zákl. přenesená",J199,0)</f>
        <v>0</v>
      </c>
      <c r="BH199" s="228">
        <f>IF(N199="sníž. přenesená",J199,0)</f>
        <v>0</v>
      </c>
      <c r="BI199" s="228">
        <f>IF(N199="nulová",J199,0)</f>
        <v>0</v>
      </c>
      <c r="BJ199" s="18" t="s">
        <v>75</v>
      </c>
      <c r="BK199" s="228">
        <f>ROUND(I199*H199,2)</f>
        <v>0</v>
      </c>
      <c r="BL199" s="18" t="s">
        <v>233</v>
      </c>
      <c r="BM199" s="227" t="s">
        <v>839</v>
      </c>
    </row>
    <row r="200" s="2" customFormat="1">
      <c r="A200" s="39"/>
      <c r="B200" s="40"/>
      <c r="C200" s="41"/>
      <c r="D200" s="229" t="s">
        <v>240</v>
      </c>
      <c r="E200" s="41"/>
      <c r="F200" s="230" t="s">
        <v>261</v>
      </c>
      <c r="G200" s="41"/>
      <c r="H200" s="41"/>
      <c r="I200" s="231"/>
      <c r="J200" s="41"/>
      <c r="K200" s="41"/>
      <c r="L200" s="45"/>
      <c r="M200" s="232"/>
      <c r="N200" s="233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240</v>
      </c>
      <c r="AU200" s="18" t="s">
        <v>79</v>
      </c>
    </row>
    <row r="201" s="13" customFormat="1">
      <c r="A201" s="13"/>
      <c r="B201" s="234"/>
      <c r="C201" s="235"/>
      <c r="D201" s="229" t="s">
        <v>242</v>
      </c>
      <c r="E201" s="236" t="s">
        <v>19</v>
      </c>
      <c r="F201" s="237" t="s">
        <v>613</v>
      </c>
      <c r="G201" s="235"/>
      <c r="H201" s="238">
        <v>0.27400000000000002</v>
      </c>
      <c r="I201" s="239"/>
      <c r="J201" s="235"/>
      <c r="K201" s="235"/>
      <c r="L201" s="240"/>
      <c r="M201" s="241"/>
      <c r="N201" s="242"/>
      <c r="O201" s="242"/>
      <c r="P201" s="242"/>
      <c r="Q201" s="242"/>
      <c r="R201" s="242"/>
      <c r="S201" s="242"/>
      <c r="T201" s="24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4" t="s">
        <v>242</v>
      </c>
      <c r="AU201" s="244" t="s">
        <v>79</v>
      </c>
      <c r="AV201" s="13" t="s">
        <v>79</v>
      </c>
      <c r="AW201" s="13" t="s">
        <v>32</v>
      </c>
      <c r="AX201" s="13" t="s">
        <v>75</v>
      </c>
      <c r="AY201" s="244" t="s">
        <v>227</v>
      </c>
    </row>
    <row r="202" s="12" customFormat="1" ht="22.8" customHeight="1">
      <c r="A202" s="12"/>
      <c r="B202" s="200"/>
      <c r="C202" s="201"/>
      <c r="D202" s="202" t="s">
        <v>70</v>
      </c>
      <c r="E202" s="214" t="s">
        <v>279</v>
      </c>
      <c r="F202" s="214" t="s">
        <v>419</v>
      </c>
      <c r="G202" s="201"/>
      <c r="H202" s="201"/>
      <c r="I202" s="204"/>
      <c r="J202" s="215">
        <f>BK202</f>
        <v>0</v>
      </c>
      <c r="K202" s="201"/>
      <c r="L202" s="206"/>
      <c r="M202" s="207"/>
      <c r="N202" s="208"/>
      <c r="O202" s="208"/>
      <c r="P202" s="209">
        <f>SUM(P203:P224)</f>
        <v>0</v>
      </c>
      <c r="Q202" s="208"/>
      <c r="R202" s="209">
        <f>SUM(R203:R224)</f>
        <v>22.200113000000002</v>
      </c>
      <c r="S202" s="208"/>
      <c r="T202" s="210">
        <f>SUM(T203:T224)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11" t="s">
        <v>75</v>
      </c>
      <c r="AT202" s="212" t="s">
        <v>70</v>
      </c>
      <c r="AU202" s="212" t="s">
        <v>75</v>
      </c>
      <c r="AY202" s="211" t="s">
        <v>227</v>
      </c>
      <c r="BK202" s="213">
        <f>SUM(BK203:BK224)</f>
        <v>0</v>
      </c>
    </row>
    <row r="203" s="2" customFormat="1" ht="37.8" customHeight="1">
      <c r="A203" s="39"/>
      <c r="B203" s="40"/>
      <c r="C203" s="216" t="s">
        <v>414</v>
      </c>
      <c r="D203" s="216" t="s">
        <v>229</v>
      </c>
      <c r="E203" s="217" t="s">
        <v>421</v>
      </c>
      <c r="F203" s="218" t="s">
        <v>422</v>
      </c>
      <c r="G203" s="219" t="s">
        <v>172</v>
      </c>
      <c r="H203" s="220">
        <v>32.5</v>
      </c>
      <c r="I203" s="221"/>
      <c r="J203" s="222">
        <f>ROUND(I203*H203,2)</f>
        <v>0</v>
      </c>
      <c r="K203" s="218" t="s">
        <v>232</v>
      </c>
      <c r="L203" s="45"/>
      <c r="M203" s="223" t="s">
        <v>19</v>
      </c>
      <c r="N203" s="224" t="s">
        <v>42</v>
      </c>
      <c r="O203" s="85"/>
      <c r="P203" s="225">
        <f>O203*H203</f>
        <v>0</v>
      </c>
      <c r="Q203" s="225">
        <v>0</v>
      </c>
      <c r="R203" s="225">
        <f>Q203*H203</f>
        <v>0</v>
      </c>
      <c r="S203" s="225">
        <v>0</v>
      </c>
      <c r="T203" s="226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27" t="s">
        <v>122</v>
      </c>
      <c r="AT203" s="227" t="s">
        <v>229</v>
      </c>
      <c r="AU203" s="227" t="s">
        <v>79</v>
      </c>
      <c r="AY203" s="18" t="s">
        <v>227</v>
      </c>
      <c r="BE203" s="228">
        <f>IF(N203="základní",J203,0)</f>
        <v>0</v>
      </c>
      <c r="BF203" s="228">
        <f>IF(N203="snížená",J203,0)</f>
        <v>0</v>
      </c>
      <c r="BG203" s="228">
        <f>IF(N203="zákl. přenesená",J203,0)</f>
        <v>0</v>
      </c>
      <c r="BH203" s="228">
        <f>IF(N203="sníž. přenesená",J203,0)</f>
        <v>0</v>
      </c>
      <c r="BI203" s="228">
        <f>IF(N203="nulová",J203,0)</f>
        <v>0</v>
      </c>
      <c r="BJ203" s="18" t="s">
        <v>75</v>
      </c>
      <c r="BK203" s="228">
        <f>ROUND(I203*H203,2)</f>
        <v>0</v>
      </c>
      <c r="BL203" s="18" t="s">
        <v>122</v>
      </c>
      <c r="BM203" s="227" t="s">
        <v>840</v>
      </c>
    </row>
    <row r="204" s="13" customFormat="1">
      <c r="A204" s="13"/>
      <c r="B204" s="234"/>
      <c r="C204" s="235"/>
      <c r="D204" s="229" t="s">
        <v>242</v>
      </c>
      <c r="E204" s="236" t="s">
        <v>19</v>
      </c>
      <c r="F204" s="237" t="s">
        <v>175</v>
      </c>
      <c r="G204" s="235"/>
      <c r="H204" s="238">
        <v>32.5</v>
      </c>
      <c r="I204" s="239"/>
      <c r="J204" s="235"/>
      <c r="K204" s="235"/>
      <c r="L204" s="240"/>
      <c r="M204" s="241"/>
      <c r="N204" s="242"/>
      <c r="O204" s="242"/>
      <c r="P204" s="242"/>
      <c r="Q204" s="242"/>
      <c r="R204" s="242"/>
      <c r="S204" s="242"/>
      <c r="T204" s="24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4" t="s">
        <v>242</v>
      </c>
      <c r="AU204" s="244" t="s">
        <v>79</v>
      </c>
      <c r="AV204" s="13" t="s">
        <v>79</v>
      </c>
      <c r="AW204" s="13" t="s">
        <v>32</v>
      </c>
      <c r="AX204" s="13" t="s">
        <v>75</v>
      </c>
      <c r="AY204" s="244" t="s">
        <v>227</v>
      </c>
    </row>
    <row r="205" s="2" customFormat="1" ht="44.25" customHeight="1">
      <c r="A205" s="39"/>
      <c r="B205" s="40"/>
      <c r="C205" s="216" t="s">
        <v>420</v>
      </c>
      <c r="D205" s="216" t="s">
        <v>229</v>
      </c>
      <c r="E205" s="217" t="s">
        <v>425</v>
      </c>
      <c r="F205" s="218" t="s">
        <v>426</v>
      </c>
      <c r="G205" s="219" t="s">
        <v>172</v>
      </c>
      <c r="H205" s="220">
        <v>42.299999999999997</v>
      </c>
      <c r="I205" s="221"/>
      <c r="J205" s="222">
        <f>ROUND(I205*H205,2)</f>
        <v>0</v>
      </c>
      <c r="K205" s="218" t="s">
        <v>232</v>
      </c>
      <c r="L205" s="45"/>
      <c r="M205" s="223" t="s">
        <v>19</v>
      </c>
      <c r="N205" s="224" t="s">
        <v>42</v>
      </c>
      <c r="O205" s="85"/>
      <c r="P205" s="225">
        <f>O205*H205</f>
        <v>0</v>
      </c>
      <c r="Q205" s="225">
        <v>0</v>
      </c>
      <c r="R205" s="225">
        <f>Q205*H205</f>
        <v>0</v>
      </c>
      <c r="S205" s="225">
        <v>0</v>
      </c>
      <c r="T205" s="226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27" t="s">
        <v>233</v>
      </c>
      <c r="AT205" s="227" t="s">
        <v>229</v>
      </c>
      <c r="AU205" s="227" t="s">
        <v>79</v>
      </c>
      <c r="AY205" s="18" t="s">
        <v>227</v>
      </c>
      <c r="BE205" s="228">
        <f>IF(N205="základní",J205,0)</f>
        <v>0</v>
      </c>
      <c r="BF205" s="228">
        <f>IF(N205="snížená",J205,0)</f>
        <v>0</v>
      </c>
      <c r="BG205" s="228">
        <f>IF(N205="zákl. přenesená",J205,0)</f>
        <v>0</v>
      </c>
      <c r="BH205" s="228">
        <f>IF(N205="sníž. přenesená",J205,0)</f>
        <v>0</v>
      </c>
      <c r="BI205" s="228">
        <f>IF(N205="nulová",J205,0)</f>
        <v>0</v>
      </c>
      <c r="BJ205" s="18" t="s">
        <v>75</v>
      </c>
      <c r="BK205" s="228">
        <f>ROUND(I205*H205,2)</f>
        <v>0</v>
      </c>
      <c r="BL205" s="18" t="s">
        <v>233</v>
      </c>
      <c r="BM205" s="227" t="s">
        <v>841</v>
      </c>
    </row>
    <row r="206" s="13" customFormat="1">
      <c r="A206" s="13"/>
      <c r="B206" s="234"/>
      <c r="C206" s="235"/>
      <c r="D206" s="229" t="s">
        <v>242</v>
      </c>
      <c r="E206" s="236" t="s">
        <v>19</v>
      </c>
      <c r="F206" s="237" t="s">
        <v>170</v>
      </c>
      <c r="G206" s="235"/>
      <c r="H206" s="238">
        <v>25.699999999999999</v>
      </c>
      <c r="I206" s="239"/>
      <c r="J206" s="235"/>
      <c r="K206" s="235"/>
      <c r="L206" s="240"/>
      <c r="M206" s="241"/>
      <c r="N206" s="242"/>
      <c r="O206" s="242"/>
      <c r="P206" s="242"/>
      <c r="Q206" s="242"/>
      <c r="R206" s="242"/>
      <c r="S206" s="242"/>
      <c r="T206" s="24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4" t="s">
        <v>242</v>
      </c>
      <c r="AU206" s="244" t="s">
        <v>79</v>
      </c>
      <c r="AV206" s="13" t="s">
        <v>79</v>
      </c>
      <c r="AW206" s="13" t="s">
        <v>32</v>
      </c>
      <c r="AX206" s="13" t="s">
        <v>71</v>
      </c>
      <c r="AY206" s="244" t="s">
        <v>227</v>
      </c>
    </row>
    <row r="207" s="13" customFormat="1">
      <c r="A207" s="13"/>
      <c r="B207" s="234"/>
      <c r="C207" s="235"/>
      <c r="D207" s="229" t="s">
        <v>242</v>
      </c>
      <c r="E207" s="236" t="s">
        <v>19</v>
      </c>
      <c r="F207" s="237" t="s">
        <v>842</v>
      </c>
      <c r="G207" s="235"/>
      <c r="H207" s="238">
        <v>8.0999999999999996</v>
      </c>
      <c r="I207" s="239"/>
      <c r="J207" s="235"/>
      <c r="K207" s="235"/>
      <c r="L207" s="240"/>
      <c r="M207" s="241"/>
      <c r="N207" s="242"/>
      <c r="O207" s="242"/>
      <c r="P207" s="242"/>
      <c r="Q207" s="242"/>
      <c r="R207" s="242"/>
      <c r="S207" s="242"/>
      <c r="T207" s="24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4" t="s">
        <v>242</v>
      </c>
      <c r="AU207" s="244" t="s">
        <v>79</v>
      </c>
      <c r="AV207" s="13" t="s">
        <v>79</v>
      </c>
      <c r="AW207" s="13" t="s">
        <v>32</v>
      </c>
      <c r="AX207" s="13" t="s">
        <v>71</v>
      </c>
      <c r="AY207" s="244" t="s">
        <v>227</v>
      </c>
    </row>
    <row r="208" s="13" customFormat="1">
      <c r="A208" s="13"/>
      <c r="B208" s="234"/>
      <c r="C208" s="235"/>
      <c r="D208" s="229" t="s">
        <v>242</v>
      </c>
      <c r="E208" s="236" t="s">
        <v>19</v>
      </c>
      <c r="F208" s="237" t="s">
        <v>843</v>
      </c>
      <c r="G208" s="235"/>
      <c r="H208" s="238">
        <v>8.5</v>
      </c>
      <c r="I208" s="239"/>
      <c r="J208" s="235"/>
      <c r="K208" s="235"/>
      <c r="L208" s="240"/>
      <c r="M208" s="241"/>
      <c r="N208" s="242"/>
      <c r="O208" s="242"/>
      <c r="P208" s="242"/>
      <c r="Q208" s="242"/>
      <c r="R208" s="242"/>
      <c r="S208" s="242"/>
      <c r="T208" s="24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4" t="s">
        <v>242</v>
      </c>
      <c r="AU208" s="244" t="s">
        <v>79</v>
      </c>
      <c r="AV208" s="13" t="s">
        <v>79</v>
      </c>
      <c r="AW208" s="13" t="s">
        <v>32</v>
      </c>
      <c r="AX208" s="13" t="s">
        <v>71</v>
      </c>
      <c r="AY208" s="244" t="s">
        <v>227</v>
      </c>
    </row>
    <row r="209" s="14" customFormat="1">
      <c r="A209" s="14"/>
      <c r="B209" s="245"/>
      <c r="C209" s="246"/>
      <c r="D209" s="229" t="s">
        <v>242</v>
      </c>
      <c r="E209" s="247" t="s">
        <v>496</v>
      </c>
      <c r="F209" s="248" t="s">
        <v>244</v>
      </c>
      <c r="G209" s="246"/>
      <c r="H209" s="249">
        <v>42.299999999999997</v>
      </c>
      <c r="I209" s="250"/>
      <c r="J209" s="246"/>
      <c r="K209" s="246"/>
      <c r="L209" s="251"/>
      <c r="M209" s="252"/>
      <c r="N209" s="253"/>
      <c r="O209" s="253"/>
      <c r="P209" s="253"/>
      <c r="Q209" s="253"/>
      <c r="R209" s="253"/>
      <c r="S209" s="253"/>
      <c r="T209" s="25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5" t="s">
        <v>242</v>
      </c>
      <c r="AU209" s="255" t="s">
        <v>79</v>
      </c>
      <c r="AV209" s="14" t="s">
        <v>122</v>
      </c>
      <c r="AW209" s="14" t="s">
        <v>32</v>
      </c>
      <c r="AX209" s="14" t="s">
        <v>75</v>
      </c>
      <c r="AY209" s="255" t="s">
        <v>227</v>
      </c>
    </row>
    <row r="210" s="2" customFormat="1" ht="37.8" customHeight="1">
      <c r="A210" s="39"/>
      <c r="B210" s="40"/>
      <c r="C210" s="216" t="s">
        <v>424</v>
      </c>
      <c r="D210" s="216" t="s">
        <v>229</v>
      </c>
      <c r="E210" s="217" t="s">
        <v>429</v>
      </c>
      <c r="F210" s="218" t="s">
        <v>430</v>
      </c>
      <c r="G210" s="219" t="s">
        <v>172</v>
      </c>
      <c r="H210" s="220">
        <v>42.299999999999997</v>
      </c>
      <c r="I210" s="221"/>
      <c r="J210" s="222">
        <f>ROUND(I210*H210,2)</f>
        <v>0</v>
      </c>
      <c r="K210" s="218" t="s">
        <v>232</v>
      </c>
      <c r="L210" s="45"/>
      <c r="M210" s="223" t="s">
        <v>19</v>
      </c>
      <c r="N210" s="224" t="s">
        <v>42</v>
      </c>
      <c r="O210" s="85"/>
      <c r="P210" s="225">
        <f>O210*H210</f>
        <v>0</v>
      </c>
      <c r="Q210" s="225">
        <v>0</v>
      </c>
      <c r="R210" s="225">
        <f>Q210*H210</f>
        <v>0</v>
      </c>
      <c r="S210" s="225">
        <v>0</v>
      </c>
      <c r="T210" s="226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27" t="s">
        <v>122</v>
      </c>
      <c r="AT210" s="227" t="s">
        <v>229</v>
      </c>
      <c r="AU210" s="227" t="s">
        <v>79</v>
      </c>
      <c r="AY210" s="18" t="s">
        <v>227</v>
      </c>
      <c r="BE210" s="228">
        <f>IF(N210="základní",J210,0)</f>
        <v>0</v>
      </c>
      <c r="BF210" s="228">
        <f>IF(N210="snížená",J210,0)</f>
        <v>0</v>
      </c>
      <c r="BG210" s="228">
        <f>IF(N210="zákl. přenesená",J210,0)</f>
        <v>0</v>
      </c>
      <c r="BH210" s="228">
        <f>IF(N210="sníž. přenesená",J210,0)</f>
        <v>0</v>
      </c>
      <c r="BI210" s="228">
        <f>IF(N210="nulová",J210,0)</f>
        <v>0</v>
      </c>
      <c r="BJ210" s="18" t="s">
        <v>75</v>
      </c>
      <c r="BK210" s="228">
        <f>ROUND(I210*H210,2)</f>
        <v>0</v>
      </c>
      <c r="BL210" s="18" t="s">
        <v>122</v>
      </c>
      <c r="BM210" s="227" t="s">
        <v>844</v>
      </c>
    </row>
    <row r="211" s="13" customFormat="1">
      <c r="A211" s="13"/>
      <c r="B211" s="234"/>
      <c r="C211" s="235"/>
      <c r="D211" s="229" t="s">
        <v>242</v>
      </c>
      <c r="E211" s="236" t="s">
        <v>19</v>
      </c>
      <c r="F211" s="237" t="s">
        <v>496</v>
      </c>
      <c r="G211" s="235"/>
      <c r="H211" s="238">
        <v>42.299999999999997</v>
      </c>
      <c r="I211" s="239"/>
      <c r="J211" s="235"/>
      <c r="K211" s="235"/>
      <c r="L211" s="240"/>
      <c r="M211" s="241"/>
      <c r="N211" s="242"/>
      <c r="O211" s="242"/>
      <c r="P211" s="242"/>
      <c r="Q211" s="242"/>
      <c r="R211" s="242"/>
      <c r="S211" s="242"/>
      <c r="T211" s="24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4" t="s">
        <v>242</v>
      </c>
      <c r="AU211" s="244" t="s">
        <v>79</v>
      </c>
      <c r="AV211" s="13" t="s">
        <v>79</v>
      </c>
      <c r="AW211" s="13" t="s">
        <v>32</v>
      </c>
      <c r="AX211" s="13" t="s">
        <v>75</v>
      </c>
      <c r="AY211" s="244" t="s">
        <v>227</v>
      </c>
    </row>
    <row r="212" s="2" customFormat="1" ht="16.5" customHeight="1">
      <c r="A212" s="39"/>
      <c r="B212" s="40"/>
      <c r="C212" s="266" t="s">
        <v>428</v>
      </c>
      <c r="D212" s="266" t="s">
        <v>328</v>
      </c>
      <c r="E212" s="267" t="s">
        <v>433</v>
      </c>
      <c r="F212" s="268" t="s">
        <v>434</v>
      </c>
      <c r="G212" s="269" t="s">
        <v>172</v>
      </c>
      <c r="H212" s="270">
        <v>42.299999999999997</v>
      </c>
      <c r="I212" s="271"/>
      <c r="J212" s="272">
        <f>ROUND(I212*H212,2)</f>
        <v>0</v>
      </c>
      <c r="K212" s="268" t="s">
        <v>232</v>
      </c>
      <c r="L212" s="273"/>
      <c r="M212" s="274" t="s">
        <v>19</v>
      </c>
      <c r="N212" s="275" t="s">
        <v>42</v>
      </c>
      <c r="O212" s="85"/>
      <c r="P212" s="225">
        <f>O212*H212</f>
        <v>0</v>
      </c>
      <c r="Q212" s="225">
        <v>0.00031</v>
      </c>
      <c r="R212" s="225">
        <f>Q212*H212</f>
        <v>0.013113</v>
      </c>
      <c r="S212" s="225">
        <v>0</v>
      </c>
      <c r="T212" s="226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27" t="s">
        <v>331</v>
      </c>
      <c r="AT212" s="227" t="s">
        <v>328</v>
      </c>
      <c r="AU212" s="227" t="s">
        <v>79</v>
      </c>
      <c r="AY212" s="18" t="s">
        <v>227</v>
      </c>
      <c r="BE212" s="228">
        <f>IF(N212="základní",J212,0)</f>
        <v>0</v>
      </c>
      <c r="BF212" s="228">
        <f>IF(N212="snížená",J212,0)</f>
        <v>0</v>
      </c>
      <c r="BG212" s="228">
        <f>IF(N212="zákl. přenesená",J212,0)</f>
        <v>0</v>
      </c>
      <c r="BH212" s="228">
        <f>IF(N212="sníž. přenesená",J212,0)</f>
        <v>0</v>
      </c>
      <c r="BI212" s="228">
        <f>IF(N212="nulová",J212,0)</f>
        <v>0</v>
      </c>
      <c r="BJ212" s="18" t="s">
        <v>75</v>
      </c>
      <c r="BK212" s="228">
        <f>ROUND(I212*H212,2)</f>
        <v>0</v>
      </c>
      <c r="BL212" s="18" t="s">
        <v>331</v>
      </c>
      <c r="BM212" s="227" t="s">
        <v>845</v>
      </c>
    </row>
    <row r="213" s="13" customFormat="1">
      <c r="A213" s="13"/>
      <c r="B213" s="234"/>
      <c r="C213" s="235"/>
      <c r="D213" s="229" t="s">
        <v>242</v>
      </c>
      <c r="E213" s="236" t="s">
        <v>19</v>
      </c>
      <c r="F213" s="237" t="s">
        <v>496</v>
      </c>
      <c r="G213" s="235"/>
      <c r="H213" s="238">
        <v>42.299999999999997</v>
      </c>
      <c r="I213" s="239"/>
      <c r="J213" s="235"/>
      <c r="K213" s="235"/>
      <c r="L213" s="240"/>
      <c r="M213" s="241"/>
      <c r="N213" s="242"/>
      <c r="O213" s="242"/>
      <c r="P213" s="242"/>
      <c r="Q213" s="242"/>
      <c r="R213" s="242"/>
      <c r="S213" s="242"/>
      <c r="T213" s="24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4" t="s">
        <v>242</v>
      </c>
      <c r="AU213" s="244" t="s">
        <v>79</v>
      </c>
      <c r="AV213" s="13" t="s">
        <v>79</v>
      </c>
      <c r="AW213" s="13" t="s">
        <v>32</v>
      </c>
      <c r="AX213" s="13" t="s">
        <v>75</v>
      </c>
      <c r="AY213" s="244" t="s">
        <v>227</v>
      </c>
    </row>
    <row r="214" s="2" customFormat="1" ht="16.5" customHeight="1">
      <c r="A214" s="39"/>
      <c r="B214" s="40"/>
      <c r="C214" s="266" t="s">
        <v>432</v>
      </c>
      <c r="D214" s="266" t="s">
        <v>328</v>
      </c>
      <c r="E214" s="267" t="s">
        <v>437</v>
      </c>
      <c r="F214" s="268" t="s">
        <v>438</v>
      </c>
      <c r="G214" s="269" t="s">
        <v>259</v>
      </c>
      <c r="H214" s="270">
        <v>22.187000000000001</v>
      </c>
      <c r="I214" s="271"/>
      <c r="J214" s="272">
        <f>ROUND(I214*H214,2)</f>
        <v>0</v>
      </c>
      <c r="K214" s="268" t="s">
        <v>232</v>
      </c>
      <c r="L214" s="273"/>
      <c r="M214" s="274" t="s">
        <v>19</v>
      </c>
      <c r="N214" s="275" t="s">
        <v>42</v>
      </c>
      <c r="O214" s="85"/>
      <c r="P214" s="225">
        <f>O214*H214</f>
        <v>0</v>
      </c>
      <c r="Q214" s="225">
        <v>1</v>
      </c>
      <c r="R214" s="225">
        <f>Q214*H214</f>
        <v>22.187000000000001</v>
      </c>
      <c r="S214" s="225">
        <v>0</v>
      </c>
      <c r="T214" s="226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27" t="s">
        <v>331</v>
      </c>
      <c r="AT214" s="227" t="s">
        <v>328</v>
      </c>
      <c r="AU214" s="227" t="s">
        <v>79</v>
      </c>
      <c r="AY214" s="18" t="s">
        <v>227</v>
      </c>
      <c r="BE214" s="228">
        <f>IF(N214="základní",J214,0)</f>
        <v>0</v>
      </c>
      <c r="BF214" s="228">
        <f>IF(N214="snížená",J214,0)</f>
        <v>0</v>
      </c>
      <c r="BG214" s="228">
        <f>IF(N214="zákl. přenesená",J214,0)</f>
        <v>0</v>
      </c>
      <c r="BH214" s="228">
        <f>IF(N214="sníž. přenesená",J214,0)</f>
        <v>0</v>
      </c>
      <c r="BI214" s="228">
        <f>IF(N214="nulová",J214,0)</f>
        <v>0</v>
      </c>
      <c r="BJ214" s="18" t="s">
        <v>75</v>
      </c>
      <c r="BK214" s="228">
        <f>ROUND(I214*H214,2)</f>
        <v>0</v>
      </c>
      <c r="BL214" s="18" t="s">
        <v>331</v>
      </c>
      <c r="BM214" s="227" t="s">
        <v>846</v>
      </c>
    </row>
    <row r="215" s="13" customFormat="1">
      <c r="A215" s="13"/>
      <c r="B215" s="234"/>
      <c r="C215" s="235"/>
      <c r="D215" s="229" t="s">
        <v>242</v>
      </c>
      <c r="E215" s="236" t="s">
        <v>19</v>
      </c>
      <c r="F215" s="237" t="s">
        <v>622</v>
      </c>
      <c r="G215" s="235"/>
      <c r="H215" s="238">
        <v>18.611999999999998</v>
      </c>
      <c r="I215" s="239"/>
      <c r="J215" s="235"/>
      <c r="K215" s="235"/>
      <c r="L215" s="240"/>
      <c r="M215" s="241"/>
      <c r="N215" s="242"/>
      <c r="O215" s="242"/>
      <c r="P215" s="242"/>
      <c r="Q215" s="242"/>
      <c r="R215" s="242"/>
      <c r="S215" s="242"/>
      <c r="T215" s="24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4" t="s">
        <v>242</v>
      </c>
      <c r="AU215" s="244" t="s">
        <v>79</v>
      </c>
      <c r="AV215" s="13" t="s">
        <v>79</v>
      </c>
      <c r="AW215" s="13" t="s">
        <v>32</v>
      </c>
      <c r="AX215" s="13" t="s">
        <v>71</v>
      </c>
      <c r="AY215" s="244" t="s">
        <v>227</v>
      </c>
    </row>
    <row r="216" s="13" customFormat="1">
      <c r="A216" s="13"/>
      <c r="B216" s="234"/>
      <c r="C216" s="235"/>
      <c r="D216" s="229" t="s">
        <v>242</v>
      </c>
      <c r="E216" s="236" t="s">
        <v>19</v>
      </c>
      <c r="F216" s="237" t="s">
        <v>441</v>
      </c>
      <c r="G216" s="235"/>
      <c r="H216" s="238">
        <v>3.5750000000000002</v>
      </c>
      <c r="I216" s="239"/>
      <c r="J216" s="235"/>
      <c r="K216" s="235"/>
      <c r="L216" s="240"/>
      <c r="M216" s="241"/>
      <c r="N216" s="242"/>
      <c r="O216" s="242"/>
      <c r="P216" s="242"/>
      <c r="Q216" s="242"/>
      <c r="R216" s="242"/>
      <c r="S216" s="242"/>
      <c r="T216" s="24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4" t="s">
        <v>242</v>
      </c>
      <c r="AU216" s="244" t="s">
        <v>79</v>
      </c>
      <c r="AV216" s="13" t="s">
        <v>79</v>
      </c>
      <c r="AW216" s="13" t="s">
        <v>32</v>
      </c>
      <c r="AX216" s="13" t="s">
        <v>71</v>
      </c>
      <c r="AY216" s="244" t="s">
        <v>227</v>
      </c>
    </row>
    <row r="217" s="14" customFormat="1">
      <c r="A217" s="14"/>
      <c r="B217" s="245"/>
      <c r="C217" s="246"/>
      <c r="D217" s="229" t="s">
        <v>242</v>
      </c>
      <c r="E217" s="247" t="s">
        <v>19</v>
      </c>
      <c r="F217" s="248" t="s">
        <v>244</v>
      </c>
      <c r="G217" s="246"/>
      <c r="H217" s="249">
        <v>22.187000000000001</v>
      </c>
      <c r="I217" s="250"/>
      <c r="J217" s="246"/>
      <c r="K217" s="246"/>
      <c r="L217" s="251"/>
      <c r="M217" s="252"/>
      <c r="N217" s="253"/>
      <c r="O217" s="253"/>
      <c r="P217" s="253"/>
      <c r="Q217" s="253"/>
      <c r="R217" s="253"/>
      <c r="S217" s="253"/>
      <c r="T217" s="25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5" t="s">
        <v>242</v>
      </c>
      <c r="AU217" s="255" t="s">
        <v>79</v>
      </c>
      <c r="AV217" s="14" t="s">
        <v>122</v>
      </c>
      <c r="AW217" s="14" t="s">
        <v>32</v>
      </c>
      <c r="AX217" s="14" t="s">
        <v>75</v>
      </c>
      <c r="AY217" s="255" t="s">
        <v>227</v>
      </c>
    </row>
    <row r="218" s="2" customFormat="1" ht="16.5" customHeight="1">
      <c r="A218" s="39"/>
      <c r="B218" s="40"/>
      <c r="C218" s="266" t="s">
        <v>436</v>
      </c>
      <c r="D218" s="266" t="s">
        <v>328</v>
      </c>
      <c r="E218" s="267" t="s">
        <v>443</v>
      </c>
      <c r="F218" s="268" t="s">
        <v>444</v>
      </c>
      <c r="G218" s="269" t="s">
        <v>180</v>
      </c>
      <c r="H218" s="270">
        <v>15.5</v>
      </c>
      <c r="I218" s="271"/>
      <c r="J218" s="272">
        <f>ROUND(I218*H218,2)</f>
        <v>0</v>
      </c>
      <c r="K218" s="268" t="s">
        <v>232</v>
      </c>
      <c r="L218" s="273"/>
      <c r="M218" s="274" t="s">
        <v>19</v>
      </c>
      <c r="N218" s="275" t="s">
        <v>42</v>
      </c>
      <c r="O218" s="85"/>
      <c r="P218" s="225">
        <f>O218*H218</f>
        <v>0</v>
      </c>
      <c r="Q218" s="225">
        <v>0</v>
      </c>
      <c r="R218" s="225">
        <f>Q218*H218</f>
        <v>0</v>
      </c>
      <c r="S218" s="225">
        <v>0</v>
      </c>
      <c r="T218" s="226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27" t="s">
        <v>331</v>
      </c>
      <c r="AT218" s="227" t="s">
        <v>328</v>
      </c>
      <c r="AU218" s="227" t="s">
        <v>79</v>
      </c>
      <c r="AY218" s="18" t="s">
        <v>227</v>
      </c>
      <c r="BE218" s="228">
        <f>IF(N218="základní",J218,0)</f>
        <v>0</v>
      </c>
      <c r="BF218" s="228">
        <f>IF(N218="snížená",J218,0)</f>
        <v>0</v>
      </c>
      <c r="BG218" s="228">
        <f>IF(N218="zákl. přenesená",J218,0)</f>
        <v>0</v>
      </c>
      <c r="BH218" s="228">
        <f>IF(N218="sníž. přenesená",J218,0)</f>
        <v>0</v>
      </c>
      <c r="BI218" s="228">
        <f>IF(N218="nulová",J218,0)</f>
        <v>0</v>
      </c>
      <c r="BJ218" s="18" t="s">
        <v>75</v>
      </c>
      <c r="BK218" s="228">
        <f>ROUND(I218*H218,2)</f>
        <v>0</v>
      </c>
      <c r="BL218" s="18" t="s">
        <v>331</v>
      </c>
      <c r="BM218" s="227" t="s">
        <v>847</v>
      </c>
    </row>
    <row r="219" s="2" customFormat="1" ht="16.5" customHeight="1">
      <c r="A219" s="39"/>
      <c r="B219" s="40"/>
      <c r="C219" s="266" t="s">
        <v>442</v>
      </c>
      <c r="D219" s="266" t="s">
        <v>328</v>
      </c>
      <c r="E219" s="267" t="s">
        <v>447</v>
      </c>
      <c r="F219" s="268" t="s">
        <v>448</v>
      </c>
      <c r="G219" s="269" t="s">
        <v>180</v>
      </c>
      <c r="H219" s="270">
        <v>48</v>
      </c>
      <c r="I219" s="271"/>
      <c r="J219" s="272">
        <f>ROUND(I219*H219,2)</f>
        <v>0</v>
      </c>
      <c r="K219" s="268" t="s">
        <v>232</v>
      </c>
      <c r="L219" s="273"/>
      <c r="M219" s="274" t="s">
        <v>19</v>
      </c>
      <c r="N219" s="275" t="s">
        <v>42</v>
      </c>
      <c r="O219" s="85"/>
      <c r="P219" s="225">
        <f>O219*H219</f>
        <v>0</v>
      </c>
      <c r="Q219" s="225">
        <v>0</v>
      </c>
      <c r="R219" s="225">
        <f>Q219*H219</f>
        <v>0</v>
      </c>
      <c r="S219" s="225">
        <v>0</v>
      </c>
      <c r="T219" s="226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27" t="s">
        <v>331</v>
      </c>
      <c r="AT219" s="227" t="s">
        <v>328</v>
      </c>
      <c r="AU219" s="227" t="s">
        <v>79</v>
      </c>
      <c r="AY219" s="18" t="s">
        <v>227</v>
      </c>
      <c r="BE219" s="228">
        <f>IF(N219="základní",J219,0)</f>
        <v>0</v>
      </c>
      <c r="BF219" s="228">
        <f>IF(N219="snížená",J219,0)</f>
        <v>0</v>
      </c>
      <c r="BG219" s="228">
        <f>IF(N219="zákl. přenesená",J219,0)</f>
        <v>0</v>
      </c>
      <c r="BH219" s="228">
        <f>IF(N219="sníž. přenesená",J219,0)</f>
        <v>0</v>
      </c>
      <c r="BI219" s="228">
        <f>IF(N219="nulová",J219,0)</f>
        <v>0</v>
      </c>
      <c r="BJ219" s="18" t="s">
        <v>75</v>
      </c>
      <c r="BK219" s="228">
        <f>ROUND(I219*H219,2)</f>
        <v>0</v>
      </c>
      <c r="BL219" s="18" t="s">
        <v>331</v>
      </c>
      <c r="BM219" s="227" t="s">
        <v>848</v>
      </c>
    </row>
    <row r="220" s="13" customFormat="1">
      <c r="A220" s="13"/>
      <c r="B220" s="234"/>
      <c r="C220" s="235"/>
      <c r="D220" s="229" t="s">
        <v>242</v>
      </c>
      <c r="E220" s="236" t="s">
        <v>19</v>
      </c>
      <c r="F220" s="237" t="s">
        <v>626</v>
      </c>
      <c r="G220" s="235"/>
      <c r="H220" s="238">
        <v>48</v>
      </c>
      <c r="I220" s="239"/>
      <c r="J220" s="235"/>
      <c r="K220" s="235"/>
      <c r="L220" s="240"/>
      <c r="M220" s="241"/>
      <c r="N220" s="242"/>
      <c r="O220" s="242"/>
      <c r="P220" s="242"/>
      <c r="Q220" s="242"/>
      <c r="R220" s="242"/>
      <c r="S220" s="242"/>
      <c r="T220" s="24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4" t="s">
        <v>242</v>
      </c>
      <c r="AU220" s="244" t="s">
        <v>79</v>
      </c>
      <c r="AV220" s="13" t="s">
        <v>79</v>
      </c>
      <c r="AW220" s="13" t="s">
        <v>32</v>
      </c>
      <c r="AX220" s="13" t="s">
        <v>75</v>
      </c>
      <c r="AY220" s="244" t="s">
        <v>227</v>
      </c>
    </row>
    <row r="221" s="2" customFormat="1" ht="78" customHeight="1">
      <c r="A221" s="39"/>
      <c r="B221" s="40"/>
      <c r="C221" s="216" t="s">
        <v>446</v>
      </c>
      <c r="D221" s="216" t="s">
        <v>229</v>
      </c>
      <c r="E221" s="217" t="s">
        <v>591</v>
      </c>
      <c r="F221" s="218" t="s">
        <v>592</v>
      </c>
      <c r="G221" s="219" t="s">
        <v>259</v>
      </c>
      <c r="H221" s="220">
        <v>22.187000000000001</v>
      </c>
      <c r="I221" s="221"/>
      <c r="J221" s="222">
        <f>ROUND(I221*H221,2)</f>
        <v>0</v>
      </c>
      <c r="K221" s="218" t="s">
        <v>232</v>
      </c>
      <c r="L221" s="45"/>
      <c r="M221" s="223" t="s">
        <v>19</v>
      </c>
      <c r="N221" s="224" t="s">
        <v>42</v>
      </c>
      <c r="O221" s="85"/>
      <c r="P221" s="225">
        <f>O221*H221</f>
        <v>0</v>
      </c>
      <c r="Q221" s="225">
        <v>0</v>
      </c>
      <c r="R221" s="225">
        <f>Q221*H221</f>
        <v>0</v>
      </c>
      <c r="S221" s="225">
        <v>0</v>
      </c>
      <c r="T221" s="226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27" t="s">
        <v>233</v>
      </c>
      <c r="AT221" s="227" t="s">
        <v>229</v>
      </c>
      <c r="AU221" s="227" t="s">
        <v>79</v>
      </c>
      <c r="AY221" s="18" t="s">
        <v>227</v>
      </c>
      <c r="BE221" s="228">
        <f>IF(N221="základní",J221,0)</f>
        <v>0</v>
      </c>
      <c r="BF221" s="228">
        <f>IF(N221="snížená",J221,0)</f>
        <v>0</v>
      </c>
      <c r="BG221" s="228">
        <f>IF(N221="zákl. přenesená",J221,0)</f>
        <v>0</v>
      </c>
      <c r="BH221" s="228">
        <f>IF(N221="sníž. přenesená",J221,0)</f>
        <v>0</v>
      </c>
      <c r="BI221" s="228">
        <f>IF(N221="nulová",J221,0)</f>
        <v>0</v>
      </c>
      <c r="BJ221" s="18" t="s">
        <v>75</v>
      </c>
      <c r="BK221" s="228">
        <f>ROUND(I221*H221,2)</f>
        <v>0</v>
      </c>
      <c r="BL221" s="18" t="s">
        <v>233</v>
      </c>
      <c r="BM221" s="227" t="s">
        <v>849</v>
      </c>
    </row>
    <row r="222" s="13" customFormat="1">
      <c r="A222" s="13"/>
      <c r="B222" s="234"/>
      <c r="C222" s="235"/>
      <c r="D222" s="229" t="s">
        <v>242</v>
      </c>
      <c r="E222" s="236" t="s">
        <v>19</v>
      </c>
      <c r="F222" s="237" t="s">
        <v>629</v>
      </c>
      <c r="G222" s="235"/>
      <c r="H222" s="238">
        <v>18.611999999999998</v>
      </c>
      <c r="I222" s="239"/>
      <c r="J222" s="235"/>
      <c r="K222" s="235"/>
      <c r="L222" s="240"/>
      <c r="M222" s="241"/>
      <c r="N222" s="242"/>
      <c r="O222" s="242"/>
      <c r="P222" s="242"/>
      <c r="Q222" s="242"/>
      <c r="R222" s="242"/>
      <c r="S222" s="242"/>
      <c r="T222" s="24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4" t="s">
        <v>242</v>
      </c>
      <c r="AU222" s="244" t="s">
        <v>79</v>
      </c>
      <c r="AV222" s="13" t="s">
        <v>79</v>
      </c>
      <c r="AW222" s="13" t="s">
        <v>32</v>
      </c>
      <c r="AX222" s="13" t="s">
        <v>71</v>
      </c>
      <c r="AY222" s="244" t="s">
        <v>227</v>
      </c>
    </row>
    <row r="223" s="13" customFormat="1">
      <c r="A223" s="13"/>
      <c r="B223" s="234"/>
      <c r="C223" s="235"/>
      <c r="D223" s="229" t="s">
        <v>242</v>
      </c>
      <c r="E223" s="236" t="s">
        <v>19</v>
      </c>
      <c r="F223" s="237" t="s">
        <v>456</v>
      </c>
      <c r="G223" s="235"/>
      <c r="H223" s="238">
        <v>3.5750000000000002</v>
      </c>
      <c r="I223" s="239"/>
      <c r="J223" s="235"/>
      <c r="K223" s="235"/>
      <c r="L223" s="240"/>
      <c r="M223" s="241"/>
      <c r="N223" s="242"/>
      <c r="O223" s="242"/>
      <c r="P223" s="242"/>
      <c r="Q223" s="242"/>
      <c r="R223" s="242"/>
      <c r="S223" s="242"/>
      <c r="T223" s="24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4" t="s">
        <v>242</v>
      </c>
      <c r="AU223" s="244" t="s">
        <v>79</v>
      </c>
      <c r="AV223" s="13" t="s">
        <v>79</v>
      </c>
      <c r="AW223" s="13" t="s">
        <v>32</v>
      </c>
      <c r="AX223" s="13" t="s">
        <v>71</v>
      </c>
      <c r="AY223" s="244" t="s">
        <v>227</v>
      </c>
    </row>
    <row r="224" s="14" customFormat="1">
      <c r="A224" s="14"/>
      <c r="B224" s="245"/>
      <c r="C224" s="246"/>
      <c r="D224" s="229" t="s">
        <v>242</v>
      </c>
      <c r="E224" s="247" t="s">
        <v>19</v>
      </c>
      <c r="F224" s="248" t="s">
        <v>244</v>
      </c>
      <c r="G224" s="246"/>
      <c r="H224" s="249">
        <v>22.187000000000001</v>
      </c>
      <c r="I224" s="250"/>
      <c r="J224" s="246"/>
      <c r="K224" s="246"/>
      <c r="L224" s="251"/>
      <c r="M224" s="252"/>
      <c r="N224" s="253"/>
      <c r="O224" s="253"/>
      <c r="P224" s="253"/>
      <c r="Q224" s="253"/>
      <c r="R224" s="253"/>
      <c r="S224" s="253"/>
      <c r="T224" s="254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5" t="s">
        <v>242</v>
      </c>
      <c r="AU224" s="255" t="s">
        <v>79</v>
      </c>
      <c r="AV224" s="14" t="s">
        <v>122</v>
      </c>
      <c r="AW224" s="14" t="s">
        <v>32</v>
      </c>
      <c r="AX224" s="14" t="s">
        <v>75</v>
      </c>
      <c r="AY224" s="255" t="s">
        <v>227</v>
      </c>
    </row>
    <row r="225" s="12" customFormat="1" ht="22.8" customHeight="1">
      <c r="A225" s="12"/>
      <c r="B225" s="200"/>
      <c r="C225" s="201"/>
      <c r="D225" s="202" t="s">
        <v>70</v>
      </c>
      <c r="E225" s="214" t="s">
        <v>282</v>
      </c>
      <c r="F225" s="214" t="s">
        <v>457</v>
      </c>
      <c r="G225" s="201"/>
      <c r="H225" s="201"/>
      <c r="I225" s="204"/>
      <c r="J225" s="215">
        <f>BK225</f>
        <v>0</v>
      </c>
      <c r="K225" s="201"/>
      <c r="L225" s="206"/>
      <c r="M225" s="207"/>
      <c r="N225" s="208"/>
      <c r="O225" s="208"/>
      <c r="P225" s="209">
        <f>P226</f>
        <v>0</v>
      </c>
      <c r="Q225" s="208"/>
      <c r="R225" s="209">
        <f>R226</f>
        <v>0</v>
      </c>
      <c r="S225" s="208"/>
      <c r="T225" s="210">
        <f>T226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11" t="s">
        <v>75</v>
      </c>
      <c r="AT225" s="212" t="s">
        <v>70</v>
      </c>
      <c r="AU225" s="212" t="s">
        <v>75</v>
      </c>
      <c r="AY225" s="211" t="s">
        <v>227</v>
      </c>
      <c r="BK225" s="213">
        <f>BK226</f>
        <v>0</v>
      </c>
    </row>
    <row r="226" s="2" customFormat="1" ht="44.25" customHeight="1">
      <c r="A226" s="39"/>
      <c r="B226" s="40"/>
      <c r="C226" s="216" t="s">
        <v>451</v>
      </c>
      <c r="D226" s="216" t="s">
        <v>229</v>
      </c>
      <c r="E226" s="217" t="s">
        <v>459</v>
      </c>
      <c r="F226" s="218" t="s">
        <v>460</v>
      </c>
      <c r="G226" s="219" t="s">
        <v>180</v>
      </c>
      <c r="H226" s="220">
        <v>38</v>
      </c>
      <c r="I226" s="221"/>
      <c r="J226" s="222">
        <f>ROUND(I226*H226,2)</f>
        <v>0</v>
      </c>
      <c r="K226" s="218" t="s">
        <v>232</v>
      </c>
      <c r="L226" s="45"/>
      <c r="M226" s="276" t="s">
        <v>19</v>
      </c>
      <c r="N226" s="277" t="s">
        <v>42</v>
      </c>
      <c r="O226" s="278"/>
      <c r="P226" s="279">
        <f>O226*H226</f>
        <v>0</v>
      </c>
      <c r="Q226" s="279">
        <v>0</v>
      </c>
      <c r="R226" s="279">
        <f>Q226*H226</f>
        <v>0</v>
      </c>
      <c r="S226" s="279">
        <v>0</v>
      </c>
      <c r="T226" s="280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27" t="s">
        <v>233</v>
      </c>
      <c r="AT226" s="227" t="s">
        <v>229</v>
      </c>
      <c r="AU226" s="227" t="s">
        <v>79</v>
      </c>
      <c r="AY226" s="18" t="s">
        <v>227</v>
      </c>
      <c r="BE226" s="228">
        <f>IF(N226="základní",J226,0)</f>
        <v>0</v>
      </c>
      <c r="BF226" s="228">
        <f>IF(N226="snížená",J226,0)</f>
        <v>0</v>
      </c>
      <c r="BG226" s="228">
        <f>IF(N226="zákl. přenesená",J226,0)</f>
        <v>0</v>
      </c>
      <c r="BH226" s="228">
        <f>IF(N226="sníž. přenesená",J226,0)</f>
        <v>0</v>
      </c>
      <c r="BI226" s="228">
        <f>IF(N226="nulová",J226,0)</f>
        <v>0</v>
      </c>
      <c r="BJ226" s="18" t="s">
        <v>75</v>
      </c>
      <c r="BK226" s="228">
        <f>ROUND(I226*H226,2)</f>
        <v>0</v>
      </c>
      <c r="BL226" s="18" t="s">
        <v>233</v>
      </c>
      <c r="BM226" s="227" t="s">
        <v>850</v>
      </c>
    </row>
    <row r="227" s="2" customFormat="1" ht="6.96" customHeight="1">
      <c r="A227" s="39"/>
      <c r="B227" s="60"/>
      <c r="C227" s="61"/>
      <c r="D227" s="61"/>
      <c r="E227" s="61"/>
      <c r="F227" s="61"/>
      <c r="G227" s="61"/>
      <c r="H227" s="61"/>
      <c r="I227" s="61"/>
      <c r="J227" s="61"/>
      <c r="K227" s="61"/>
      <c r="L227" s="45"/>
      <c r="M227" s="39"/>
      <c r="O227" s="39"/>
      <c r="P227" s="39"/>
      <c r="Q227" s="39"/>
      <c r="R227" s="39"/>
      <c r="S227" s="39"/>
      <c r="T227" s="39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</row>
  </sheetData>
  <sheetProtection sheet="1" autoFilter="0" formatColumns="0" formatRows="0" objects="1" scenarios="1" spinCount="100000" saltValue="1eViMJN6xRFQt3BS5B6eYLCpj73/zc6L7dPYe7DXtPC8TwzedKTckX6gYKLi3qA3rVxpNJaJnGN9EDLYzqO/qw==" hashValue="0t6EuZWmQ39VG+LEFhqZoUDWgv9y1ZUmIKqtKb6s41ikGtN5W8qzH6qrEVh+5bXQfLqP+d9jgJGMgVm5l6/ibw==" algorithmName="SHA-512" password="CC35"/>
  <autoFilter ref="C101:K226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8:H88"/>
    <mergeCell ref="E92:H92"/>
    <mergeCell ref="E90:H90"/>
    <mergeCell ref="E94:H9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121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1"/>
      <c r="AT3" s="18" t="s">
        <v>79</v>
      </c>
    </row>
    <row r="4" s="1" customFormat="1" ht="24.96" customHeight="1">
      <c r="B4" s="21"/>
      <c r="D4" s="143" t="s">
        <v>174</v>
      </c>
      <c r="L4" s="21"/>
      <c r="M4" s="144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5" t="s">
        <v>16</v>
      </c>
      <c r="L6" s="21"/>
    </row>
    <row r="7" s="1" customFormat="1" ht="16.5" customHeight="1">
      <c r="B7" s="21"/>
      <c r="E7" s="146" t="str">
        <f>'Rekapitulace stavby'!K6</f>
        <v>Oprava přejezdů v obvodu Správy tratí Ústí nad Labem pro r. 2022</v>
      </c>
      <c r="F7" s="145"/>
      <c r="G7" s="145"/>
      <c r="H7" s="145"/>
      <c r="L7" s="21"/>
    </row>
    <row r="8">
      <c r="B8" s="21"/>
      <c r="D8" s="145" t="s">
        <v>185</v>
      </c>
      <c r="L8" s="21"/>
    </row>
    <row r="9" s="1" customFormat="1" ht="16.5" customHeight="1">
      <c r="B9" s="21"/>
      <c r="E9" s="146" t="s">
        <v>768</v>
      </c>
      <c r="F9" s="1"/>
      <c r="G9" s="1"/>
      <c r="H9" s="1"/>
      <c r="L9" s="21"/>
    </row>
    <row r="10" s="1" customFormat="1" ht="12" customHeight="1">
      <c r="B10" s="21"/>
      <c r="D10" s="145" t="s">
        <v>187</v>
      </c>
      <c r="L10" s="21"/>
    </row>
    <row r="11" s="2" customFormat="1" ht="16.5" customHeight="1">
      <c r="A11" s="39"/>
      <c r="B11" s="45"/>
      <c r="C11" s="39"/>
      <c r="D11" s="39"/>
      <c r="E11" s="147" t="s">
        <v>769</v>
      </c>
      <c r="F11" s="39"/>
      <c r="G11" s="39"/>
      <c r="H11" s="39"/>
      <c r="I11" s="39"/>
      <c r="J11" s="39"/>
      <c r="K11" s="39"/>
      <c r="L11" s="14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5" t="s">
        <v>189</v>
      </c>
      <c r="E12" s="39"/>
      <c r="F12" s="39"/>
      <c r="G12" s="39"/>
      <c r="H12" s="39"/>
      <c r="I12" s="39"/>
      <c r="J12" s="39"/>
      <c r="K12" s="39"/>
      <c r="L12" s="14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49" t="s">
        <v>851</v>
      </c>
      <c r="F13" s="39"/>
      <c r="G13" s="39"/>
      <c r="H13" s="39"/>
      <c r="I13" s="39"/>
      <c r="J13" s="39"/>
      <c r="K13" s="39"/>
      <c r="L13" s="14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14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45" t="s">
        <v>18</v>
      </c>
      <c r="E15" s="39"/>
      <c r="F15" s="134" t="s">
        <v>19</v>
      </c>
      <c r="G15" s="39"/>
      <c r="H15" s="39"/>
      <c r="I15" s="145" t="s">
        <v>20</v>
      </c>
      <c r="J15" s="134" t="s">
        <v>19</v>
      </c>
      <c r="K15" s="39"/>
      <c r="L15" s="14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5" t="s">
        <v>21</v>
      </c>
      <c r="E16" s="39"/>
      <c r="F16" s="134" t="s">
        <v>191</v>
      </c>
      <c r="G16" s="39"/>
      <c r="H16" s="39"/>
      <c r="I16" s="145" t="s">
        <v>23</v>
      </c>
      <c r="J16" s="150" t="str">
        <f>'Rekapitulace stavby'!AN8</f>
        <v>31. 8. 2021</v>
      </c>
      <c r="K16" s="39"/>
      <c r="L16" s="14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14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45" t="s">
        <v>25</v>
      </c>
      <c r="E18" s="39"/>
      <c r="F18" s="39"/>
      <c r="G18" s="39"/>
      <c r="H18" s="39"/>
      <c r="I18" s="145" t="s">
        <v>26</v>
      </c>
      <c r="J18" s="134" t="str">
        <f>IF('Rekapitulace stavby'!AN10="","",'Rekapitulace stavby'!AN10)</f>
        <v/>
      </c>
      <c r="K18" s="39"/>
      <c r="L18" s="14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4" t="str">
        <f>IF('Rekapitulace stavby'!E11="","",'Rekapitulace stavby'!E11)</f>
        <v>Správa železnic, státní organizace</v>
      </c>
      <c r="F19" s="39"/>
      <c r="G19" s="39"/>
      <c r="H19" s="39"/>
      <c r="I19" s="145" t="s">
        <v>28</v>
      </c>
      <c r="J19" s="134" t="str">
        <f>IF('Rekapitulace stavby'!AN11="","",'Rekapitulace stavby'!AN11)</f>
        <v/>
      </c>
      <c r="K19" s="39"/>
      <c r="L19" s="14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14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45" t="s">
        <v>29</v>
      </c>
      <c r="E21" s="39"/>
      <c r="F21" s="39"/>
      <c r="G21" s="39"/>
      <c r="H21" s="39"/>
      <c r="I21" s="145" t="s">
        <v>26</v>
      </c>
      <c r="J21" s="34" t="str">
        <f>'Rekapitulace stavby'!AN13</f>
        <v>Vyplň údaj</v>
      </c>
      <c r="K21" s="39"/>
      <c r="L21" s="14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34"/>
      <c r="G22" s="134"/>
      <c r="H22" s="134"/>
      <c r="I22" s="145" t="s">
        <v>28</v>
      </c>
      <c r="J22" s="34" t="str">
        <f>'Rekapitulace stavby'!AN14</f>
        <v>Vyplň údaj</v>
      </c>
      <c r="K22" s="39"/>
      <c r="L22" s="14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14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45" t="s">
        <v>31</v>
      </c>
      <c r="E24" s="39"/>
      <c r="F24" s="39"/>
      <c r="G24" s="39"/>
      <c r="H24" s="39"/>
      <c r="I24" s="145" t="s">
        <v>26</v>
      </c>
      <c r="J24" s="134" t="str">
        <f>IF('Rekapitulace stavby'!AN16="","",'Rekapitulace stavby'!AN16)</f>
        <v/>
      </c>
      <c r="K24" s="39"/>
      <c r="L24" s="14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34" t="str">
        <f>IF('Rekapitulace stavby'!E17="","",'Rekapitulace stavby'!E17)</f>
        <v xml:space="preserve"> </v>
      </c>
      <c r="F25" s="39"/>
      <c r="G25" s="39"/>
      <c r="H25" s="39"/>
      <c r="I25" s="145" t="s">
        <v>28</v>
      </c>
      <c r="J25" s="134" t="str">
        <f>IF('Rekapitulace stavby'!AN17="","",'Rekapitulace stavby'!AN17)</f>
        <v/>
      </c>
      <c r="K25" s="39"/>
      <c r="L25" s="14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14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45" t="s">
        <v>33</v>
      </c>
      <c r="E27" s="39"/>
      <c r="F27" s="39"/>
      <c r="G27" s="39"/>
      <c r="H27" s="39"/>
      <c r="I27" s="145" t="s">
        <v>26</v>
      </c>
      <c r="J27" s="134" t="s">
        <v>19</v>
      </c>
      <c r="K27" s="39"/>
      <c r="L27" s="148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34" t="s">
        <v>192</v>
      </c>
      <c r="F28" s="39"/>
      <c r="G28" s="39"/>
      <c r="H28" s="39"/>
      <c r="I28" s="145" t="s">
        <v>28</v>
      </c>
      <c r="J28" s="134" t="s">
        <v>19</v>
      </c>
      <c r="K28" s="39"/>
      <c r="L28" s="14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148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45" t="s">
        <v>35</v>
      </c>
      <c r="E30" s="39"/>
      <c r="F30" s="39"/>
      <c r="G30" s="39"/>
      <c r="H30" s="39"/>
      <c r="I30" s="39"/>
      <c r="J30" s="39"/>
      <c r="K30" s="39"/>
      <c r="L30" s="14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5" customHeight="1">
      <c r="A31" s="151"/>
      <c r="B31" s="152"/>
      <c r="C31" s="151"/>
      <c r="D31" s="151"/>
      <c r="E31" s="153" t="s">
        <v>19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14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5"/>
      <c r="E33" s="155"/>
      <c r="F33" s="155"/>
      <c r="G33" s="155"/>
      <c r="H33" s="155"/>
      <c r="I33" s="155"/>
      <c r="J33" s="155"/>
      <c r="K33" s="155"/>
      <c r="L33" s="14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56" t="s">
        <v>37</v>
      </c>
      <c r="E34" s="39"/>
      <c r="F34" s="39"/>
      <c r="G34" s="39"/>
      <c r="H34" s="39"/>
      <c r="I34" s="39"/>
      <c r="J34" s="157">
        <f>ROUND(J92, 2)</f>
        <v>0</v>
      </c>
      <c r="K34" s="39"/>
      <c r="L34" s="14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55"/>
      <c r="E35" s="155"/>
      <c r="F35" s="155"/>
      <c r="G35" s="155"/>
      <c r="H35" s="155"/>
      <c r="I35" s="155"/>
      <c r="J35" s="155"/>
      <c r="K35" s="155"/>
      <c r="L35" s="14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58" t="s">
        <v>39</v>
      </c>
      <c r="G36" s="39"/>
      <c r="H36" s="39"/>
      <c r="I36" s="158" t="s">
        <v>38</v>
      </c>
      <c r="J36" s="158" t="s">
        <v>40</v>
      </c>
      <c r="K36" s="39"/>
      <c r="L36" s="14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47" t="s">
        <v>41</v>
      </c>
      <c r="E37" s="145" t="s">
        <v>42</v>
      </c>
      <c r="F37" s="159">
        <f>ROUND((SUM(BE92:BE101)),  2)</f>
        <v>0</v>
      </c>
      <c r="G37" s="39"/>
      <c r="H37" s="39"/>
      <c r="I37" s="160">
        <v>0.20999999999999999</v>
      </c>
      <c r="J37" s="159">
        <f>ROUND(((SUM(BE92:BE101))*I37),  2)</f>
        <v>0</v>
      </c>
      <c r="K37" s="39"/>
      <c r="L37" s="14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45" t="s">
        <v>43</v>
      </c>
      <c r="F38" s="159">
        <f>ROUND((SUM(BF92:BF101)),  2)</f>
        <v>0</v>
      </c>
      <c r="G38" s="39"/>
      <c r="H38" s="39"/>
      <c r="I38" s="160">
        <v>0.14999999999999999</v>
      </c>
      <c r="J38" s="159">
        <f>ROUND(((SUM(BF92:BF101))*I38),  2)</f>
        <v>0</v>
      </c>
      <c r="K38" s="39"/>
      <c r="L38" s="14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5" t="s">
        <v>44</v>
      </c>
      <c r="F39" s="159">
        <f>ROUND((SUM(BG92:BG101)),  2)</f>
        <v>0</v>
      </c>
      <c r="G39" s="39"/>
      <c r="H39" s="39"/>
      <c r="I39" s="160">
        <v>0.20999999999999999</v>
      </c>
      <c r="J39" s="159">
        <f>0</f>
        <v>0</v>
      </c>
      <c r="K39" s="39"/>
      <c r="L39" s="14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45" t="s">
        <v>45</v>
      </c>
      <c r="F40" s="159">
        <f>ROUND((SUM(BH92:BH101)),  2)</f>
        <v>0</v>
      </c>
      <c r="G40" s="39"/>
      <c r="H40" s="39"/>
      <c r="I40" s="160">
        <v>0.14999999999999999</v>
      </c>
      <c r="J40" s="159">
        <f>0</f>
        <v>0</v>
      </c>
      <c r="K40" s="39"/>
      <c r="L40" s="14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45" t="s">
        <v>46</v>
      </c>
      <c r="F41" s="159">
        <f>ROUND((SUM(BI92:BI101)),  2)</f>
        <v>0</v>
      </c>
      <c r="G41" s="39"/>
      <c r="H41" s="39"/>
      <c r="I41" s="160">
        <v>0</v>
      </c>
      <c r="J41" s="159">
        <f>0</f>
        <v>0</v>
      </c>
      <c r="K41" s="39"/>
      <c r="L41" s="148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148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1"/>
      <c r="D43" s="162" t="s">
        <v>47</v>
      </c>
      <c r="E43" s="163"/>
      <c r="F43" s="163"/>
      <c r="G43" s="164" t="s">
        <v>48</v>
      </c>
      <c r="H43" s="165" t="s">
        <v>49</v>
      </c>
      <c r="I43" s="163"/>
      <c r="J43" s="166">
        <f>SUM(J34:J41)</f>
        <v>0</v>
      </c>
      <c r="K43" s="167"/>
      <c r="L43" s="148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8" s="2" customFormat="1" ht="6.96" customHeight="1">
      <c r="A48" s="39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24.96" customHeight="1">
      <c r="A49" s="39"/>
      <c r="B49" s="40"/>
      <c r="C49" s="24" t="s">
        <v>193</v>
      </c>
      <c r="D49" s="41"/>
      <c r="E49" s="41"/>
      <c r="F49" s="41"/>
      <c r="G49" s="41"/>
      <c r="H49" s="41"/>
      <c r="I49" s="41"/>
      <c r="J49" s="41"/>
      <c r="K49" s="41"/>
      <c r="L49" s="14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6.96" customHeight="1">
      <c r="A50" s="39"/>
      <c r="B50" s="40"/>
      <c r="C50" s="41"/>
      <c r="D50" s="41"/>
      <c r="E50" s="41"/>
      <c r="F50" s="41"/>
      <c r="G50" s="41"/>
      <c r="H50" s="41"/>
      <c r="I50" s="41"/>
      <c r="J50" s="41"/>
      <c r="K50" s="41"/>
      <c r="L50" s="14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16</v>
      </c>
      <c r="D51" s="41"/>
      <c r="E51" s="41"/>
      <c r="F51" s="41"/>
      <c r="G51" s="41"/>
      <c r="H51" s="41"/>
      <c r="I51" s="41"/>
      <c r="J51" s="41"/>
      <c r="K51" s="41"/>
      <c r="L51" s="148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6.5" customHeight="1">
      <c r="A52" s="39"/>
      <c r="B52" s="40"/>
      <c r="C52" s="41"/>
      <c r="D52" s="41"/>
      <c r="E52" s="172" t="str">
        <f>E7</f>
        <v>Oprava přejezdů v obvodu Správy tratí Ústí nad Labem pro r. 2022</v>
      </c>
      <c r="F52" s="33"/>
      <c r="G52" s="33"/>
      <c r="H52" s="33"/>
      <c r="I52" s="41"/>
      <c r="J52" s="41"/>
      <c r="K52" s="41"/>
      <c r="L52" s="14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1" customFormat="1" ht="12" customHeight="1">
      <c r="B53" s="22"/>
      <c r="C53" s="33" t="s">
        <v>185</v>
      </c>
      <c r="D53" s="23"/>
      <c r="E53" s="23"/>
      <c r="F53" s="23"/>
      <c r="G53" s="23"/>
      <c r="H53" s="23"/>
      <c r="I53" s="23"/>
      <c r="J53" s="23"/>
      <c r="K53" s="23"/>
      <c r="L53" s="21"/>
    </row>
    <row r="54" s="1" customFormat="1" ht="16.5" customHeight="1">
      <c r="B54" s="22"/>
      <c r="C54" s="23"/>
      <c r="D54" s="23"/>
      <c r="E54" s="172" t="s">
        <v>768</v>
      </c>
      <c r="F54" s="23"/>
      <c r="G54" s="23"/>
      <c r="H54" s="23"/>
      <c r="I54" s="23"/>
      <c r="J54" s="23"/>
      <c r="K54" s="23"/>
      <c r="L54" s="21"/>
    </row>
    <row r="55" s="1" customFormat="1" ht="12" customHeight="1">
      <c r="B55" s="22"/>
      <c r="C55" s="33" t="s">
        <v>187</v>
      </c>
      <c r="D55" s="23"/>
      <c r="E55" s="23"/>
      <c r="F55" s="23"/>
      <c r="G55" s="23"/>
      <c r="H55" s="23"/>
      <c r="I55" s="23"/>
      <c r="J55" s="23"/>
      <c r="K55" s="23"/>
      <c r="L55" s="21"/>
    </row>
    <row r="56" s="2" customFormat="1" ht="16.5" customHeight="1">
      <c r="A56" s="39"/>
      <c r="B56" s="40"/>
      <c r="C56" s="41"/>
      <c r="D56" s="41"/>
      <c r="E56" s="173" t="s">
        <v>769</v>
      </c>
      <c r="F56" s="41"/>
      <c r="G56" s="41"/>
      <c r="H56" s="41"/>
      <c r="I56" s="41"/>
      <c r="J56" s="41"/>
      <c r="K56" s="41"/>
      <c r="L56" s="14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12" customHeight="1">
      <c r="A57" s="39"/>
      <c r="B57" s="40"/>
      <c r="C57" s="33" t="s">
        <v>189</v>
      </c>
      <c r="D57" s="41"/>
      <c r="E57" s="41"/>
      <c r="F57" s="41"/>
      <c r="G57" s="41"/>
      <c r="H57" s="41"/>
      <c r="I57" s="41"/>
      <c r="J57" s="41"/>
      <c r="K57" s="41"/>
      <c r="L57" s="14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6.5" customHeight="1">
      <c r="A58" s="39"/>
      <c r="B58" s="40"/>
      <c r="C58" s="41"/>
      <c r="D58" s="41"/>
      <c r="E58" s="70" t="str">
        <f>E13</f>
        <v>SO 4.2 - VRN</v>
      </c>
      <c r="F58" s="41"/>
      <c r="G58" s="41"/>
      <c r="H58" s="41"/>
      <c r="I58" s="41"/>
      <c r="J58" s="41"/>
      <c r="K58" s="41"/>
      <c r="L58" s="14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6.96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14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2" customHeight="1">
      <c r="A60" s="39"/>
      <c r="B60" s="40"/>
      <c r="C60" s="33" t="s">
        <v>21</v>
      </c>
      <c r="D60" s="41"/>
      <c r="E60" s="41"/>
      <c r="F60" s="28" t="str">
        <f>F16</f>
        <v>Obvod ST Ústí n.L.</v>
      </c>
      <c r="G60" s="41"/>
      <c r="H60" s="41"/>
      <c r="I60" s="33" t="s">
        <v>23</v>
      </c>
      <c r="J60" s="73" t="str">
        <f>IF(J16="","",J16)</f>
        <v>31. 8. 2021</v>
      </c>
      <c r="K60" s="41"/>
      <c r="L60" s="148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6.96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48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5.15" customHeight="1">
      <c r="A62" s="39"/>
      <c r="B62" s="40"/>
      <c r="C62" s="33" t="s">
        <v>25</v>
      </c>
      <c r="D62" s="41"/>
      <c r="E62" s="41"/>
      <c r="F62" s="28" t="str">
        <f>E19</f>
        <v>Správa železnic, státní organizace</v>
      </c>
      <c r="G62" s="41"/>
      <c r="H62" s="41"/>
      <c r="I62" s="33" t="s">
        <v>31</v>
      </c>
      <c r="J62" s="37" t="str">
        <f>E25</f>
        <v xml:space="preserve"> </v>
      </c>
      <c r="K62" s="41"/>
      <c r="L62" s="148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15.15" customHeight="1">
      <c r="A63" s="39"/>
      <c r="B63" s="40"/>
      <c r="C63" s="33" t="s">
        <v>29</v>
      </c>
      <c r="D63" s="41"/>
      <c r="E63" s="41"/>
      <c r="F63" s="28" t="str">
        <f>IF(E22="","",E22)</f>
        <v>Vyplň údaj</v>
      </c>
      <c r="G63" s="41"/>
      <c r="H63" s="41"/>
      <c r="I63" s="33" t="s">
        <v>33</v>
      </c>
      <c r="J63" s="37" t="str">
        <f>E28</f>
        <v>Jan Seemann</v>
      </c>
      <c r="K63" s="41"/>
      <c r="L63" s="148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10.32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48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29.28" customHeight="1">
      <c r="A65" s="39"/>
      <c r="B65" s="40"/>
      <c r="C65" s="174" t="s">
        <v>194</v>
      </c>
      <c r="D65" s="175"/>
      <c r="E65" s="175"/>
      <c r="F65" s="175"/>
      <c r="G65" s="175"/>
      <c r="H65" s="175"/>
      <c r="I65" s="175"/>
      <c r="J65" s="176" t="s">
        <v>195</v>
      </c>
      <c r="K65" s="175"/>
      <c r="L65" s="148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10.32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48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2.8" customHeight="1">
      <c r="A67" s="39"/>
      <c r="B67" s="40"/>
      <c r="C67" s="177" t="s">
        <v>69</v>
      </c>
      <c r="D67" s="41"/>
      <c r="E67" s="41"/>
      <c r="F67" s="41"/>
      <c r="G67" s="41"/>
      <c r="H67" s="41"/>
      <c r="I67" s="41"/>
      <c r="J67" s="103">
        <f>J92</f>
        <v>0</v>
      </c>
      <c r="K67" s="41"/>
      <c r="L67" s="148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U67" s="18" t="s">
        <v>196</v>
      </c>
    </row>
    <row r="68" s="9" customFormat="1" ht="24.96" customHeight="1">
      <c r="A68" s="9"/>
      <c r="B68" s="178"/>
      <c r="C68" s="179"/>
      <c r="D68" s="180" t="s">
        <v>463</v>
      </c>
      <c r="E68" s="181"/>
      <c r="F68" s="181"/>
      <c r="G68" s="181"/>
      <c r="H68" s="181"/>
      <c r="I68" s="181"/>
      <c r="J68" s="182">
        <f>J93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48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48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48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212</v>
      </c>
      <c r="D75" s="41"/>
      <c r="E75" s="41"/>
      <c r="F75" s="41"/>
      <c r="G75" s="41"/>
      <c r="H75" s="41"/>
      <c r="I75" s="41"/>
      <c r="J75" s="41"/>
      <c r="K75" s="41"/>
      <c r="L75" s="148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48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16</v>
      </c>
      <c r="D77" s="41"/>
      <c r="E77" s="41"/>
      <c r="F77" s="41"/>
      <c r="G77" s="41"/>
      <c r="H77" s="41"/>
      <c r="I77" s="41"/>
      <c r="J77" s="41"/>
      <c r="K77" s="41"/>
      <c r="L77" s="148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172" t="str">
        <f>E7</f>
        <v>Oprava přejezdů v obvodu Správy tratí Ústí nad Labem pro r. 2022</v>
      </c>
      <c r="F78" s="33"/>
      <c r="G78" s="33"/>
      <c r="H78" s="33"/>
      <c r="I78" s="41"/>
      <c r="J78" s="41"/>
      <c r="K78" s="41"/>
      <c r="L78" s="148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" customFormat="1" ht="12" customHeight="1">
      <c r="B79" s="22"/>
      <c r="C79" s="33" t="s">
        <v>185</v>
      </c>
      <c r="D79" s="23"/>
      <c r="E79" s="23"/>
      <c r="F79" s="23"/>
      <c r="G79" s="23"/>
      <c r="H79" s="23"/>
      <c r="I79" s="23"/>
      <c r="J79" s="23"/>
      <c r="K79" s="23"/>
      <c r="L79" s="21"/>
    </row>
    <row r="80" s="1" customFormat="1" ht="16.5" customHeight="1">
      <c r="B80" s="22"/>
      <c r="C80" s="23"/>
      <c r="D80" s="23"/>
      <c r="E80" s="172" t="s">
        <v>768</v>
      </c>
      <c r="F80" s="23"/>
      <c r="G80" s="23"/>
      <c r="H80" s="23"/>
      <c r="I80" s="23"/>
      <c r="J80" s="23"/>
      <c r="K80" s="23"/>
      <c r="L80" s="21"/>
    </row>
    <row r="81" s="1" customFormat="1" ht="12" customHeight="1">
      <c r="B81" s="22"/>
      <c r="C81" s="33" t="s">
        <v>187</v>
      </c>
      <c r="D81" s="23"/>
      <c r="E81" s="23"/>
      <c r="F81" s="23"/>
      <c r="G81" s="23"/>
      <c r="H81" s="23"/>
      <c r="I81" s="23"/>
      <c r="J81" s="23"/>
      <c r="K81" s="23"/>
      <c r="L81" s="21"/>
    </row>
    <row r="82" s="2" customFormat="1" ht="16.5" customHeight="1">
      <c r="A82" s="39"/>
      <c r="B82" s="40"/>
      <c r="C82" s="41"/>
      <c r="D82" s="41"/>
      <c r="E82" s="173" t="s">
        <v>769</v>
      </c>
      <c r="F82" s="41"/>
      <c r="G82" s="41"/>
      <c r="H82" s="41"/>
      <c r="I82" s="41"/>
      <c r="J82" s="41"/>
      <c r="K82" s="41"/>
      <c r="L82" s="148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189</v>
      </c>
      <c r="D83" s="41"/>
      <c r="E83" s="41"/>
      <c r="F83" s="41"/>
      <c r="G83" s="41"/>
      <c r="H83" s="41"/>
      <c r="I83" s="41"/>
      <c r="J83" s="41"/>
      <c r="K83" s="41"/>
      <c r="L83" s="148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70" t="str">
        <f>E13</f>
        <v>SO 4.2 - VRN</v>
      </c>
      <c r="F84" s="41"/>
      <c r="G84" s="41"/>
      <c r="H84" s="41"/>
      <c r="I84" s="41"/>
      <c r="J84" s="41"/>
      <c r="K84" s="41"/>
      <c r="L84" s="148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8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21</v>
      </c>
      <c r="D86" s="41"/>
      <c r="E86" s="41"/>
      <c r="F86" s="28" t="str">
        <f>F16</f>
        <v>Obvod ST Ústí n.L.</v>
      </c>
      <c r="G86" s="41"/>
      <c r="H86" s="41"/>
      <c r="I86" s="33" t="s">
        <v>23</v>
      </c>
      <c r="J86" s="73" t="str">
        <f>IF(J16="","",J16)</f>
        <v>31. 8. 2021</v>
      </c>
      <c r="K86" s="41"/>
      <c r="L86" s="148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8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25</v>
      </c>
      <c r="D88" s="41"/>
      <c r="E88" s="41"/>
      <c r="F88" s="28" t="str">
        <f>E19</f>
        <v>Správa železnic, státní organizace</v>
      </c>
      <c r="G88" s="41"/>
      <c r="H88" s="41"/>
      <c r="I88" s="33" t="s">
        <v>31</v>
      </c>
      <c r="J88" s="37" t="str">
        <f>E25</f>
        <v xml:space="preserve"> </v>
      </c>
      <c r="K88" s="41"/>
      <c r="L88" s="148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29</v>
      </c>
      <c r="D89" s="41"/>
      <c r="E89" s="41"/>
      <c r="F89" s="28" t="str">
        <f>IF(E22="","",E22)</f>
        <v>Vyplň údaj</v>
      </c>
      <c r="G89" s="41"/>
      <c r="H89" s="41"/>
      <c r="I89" s="33" t="s">
        <v>33</v>
      </c>
      <c r="J89" s="37" t="str">
        <f>E28</f>
        <v>Jan Seemann</v>
      </c>
      <c r="K89" s="41"/>
      <c r="L89" s="148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0.32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48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11" customFormat="1" ht="29.28" customHeight="1">
      <c r="A91" s="189"/>
      <c r="B91" s="190"/>
      <c r="C91" s="191" t="s">
        <v>213</v>
      </c>
      <c r="D91" s="192" t="s">
        <v>56</v>
      </c>
      <c r="E91" s="192" t="s">
        <v>52</v>
      </c>
      <c r="F91" s="192" t="s">
        <v>53</v>
      </c>
      <c r="G91" s="192" t="s">
        <v>214</v>
      </c>
      <c r="H91" s="192" t="s">
        <v>215</v>
      </c>
      <c r="I91" s="192" t="s">
        <v>216</v>
      </c>
      <c r="J91" s="192" t="s">
        <v>195</v>
      </c>
      <c r="K91" s="193" t="s">
        <v>217</v>
      </c>
      <c r="L91" s="194"/>
      <c r="M91" s="93" t="s">
        <v>19</v>
      </c>
      <c r="N91" s="94" t="s">
        <v>41</v>
      </c>
      <c r="O91" s="94" t="s">
        <v>218</v>
      </c>
      <c r="P91" s="94" t="s">
        <v>219</v>
      </c>
      <c r="Q91" s="94" t="s">
        <v>220</v>
      </c>
      <c r="R91" s="94" t="s">
        <v>221</v>
      </c>
      <c r="S91" s="94" t="s">
        <v>222</v>
      </c>
      <c r="T91" s="95" t="s">
        <v>223</v>
      </c>
      <c r="U91" s="189"/>
      <c r="V91" s="189"/>
      <c r="W91" s="189"/>
      <c r="X91" s="189"/>
      <c r="Y91" s="189"/>
      <c r="Z91" s="189"/>
      <c r="AA91" s="189"/>
      <c r="AB91" s="189"/>
      <c r="AC91" s="189"/>
      <c r="AD91" s="189"/>
      <c r="AE91" s="189"/>
    </row>
    <row r="92" s="2" customFormat="1" ht="22.8" customHeight="1">
      <c r="A92" s="39"/>
      <c r="B92" s="40"/>
      <c r="C92" s="100" t="s">
        <v>224</v>
      </c>
      <c r="D92" s="41"/>
      <c r="E92" s="41"/>
      <c r="F92" s="41"/>
      <c r="G92" s="41"/>
      <c r="H92" s="41"/>
      <c r="I92" s="41"/>
      <c r="J92" s="195">
        <f>BK92</f>
        <v>0</v>
      </c>
      <c r="K92" s="41"/>
      <c r="L92" s="45"/>
      <c r="M92" s="96"/>
      <c r="N92" s="196"/>
      <c r="O92" s="97"/>
      <c r="P92" s="197">
        <f>P93</f>
        <v>0</v>
      </c>
      <c r="Q92" s="97"/>
      <c r="R92" s="197">
        <f>R93</f>
        <v>0</v>
      </c>
      <c r="S92" s="97"/>
      <c r="T92" s="198">
        <f>T93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70</v>
      </c>
      <c r="AU92" s="18" t="s">
        <v>196</v>
      </c>
      <c r="BK92" s="199">
        <f>BK93</f>
        <v>0</v>
      </c>
    </row>
    <row r="93" s="12" customFormat="1" ht="25.92" customHeight="1">
      <c r="A93" s="12"/>
      <c r="B93" s="200"/>
      <c r="C93" s="201"/>
      <c r="D93" s="202" t="s">
        <v>70</v>
      </c>
      <c r="E93" s="203" t="s">
        <v>90</v>
      </c>
      <c r="F93" s="203" t="s">
        <v>464</v>
      </c>
      <c r="G93" s="201"/>
      <c r="H93" s="201"/>
      <c r="I93" s="204"/>
      <c r="J93" s="205">
        <f>BK93</f>
        <v>0</v>
      </c>
      <c r="K93" s="201"/>
      <c r="L93" s="206"/>
      <c r="M93" s="207"/>
      <c r="N93" s="208"/>
      <c r="O93" s="208"/>
      <c r="P93" s="209">
        <f>SUM(P94:P101)</f>
        <v>0</v>
      </c>
      <c r="Q93" s="208"/>
      <c r="R93" s="209">
        <f>SUM(R94:R101)</f>
        <v>0</v>
      </c>
      <c r="S93" s="208"/>
      <c r="T93" s="210">
        <f>SUM(T94:T101)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11" t="s">
        <v>134</v>
      </c>
      <c r="AT93" s="212" t="s">
        <v>70</v>
      </c>
      <c r="AU93" s="212" t="s">
        <v>71</v>
      </c>
      <c r="AY93" s="211" t="s">
        <v>227</v>
      </c>
      <c r="BK93" s="213">
        <f>SUM(BK94:BK101)</f>
        <v>0</v>
      </c>
    </row>
    <row r="94" s="2" customFormat="1" ht="44.25" customHeight="1">
      <c r="A94" s="39"/>
      <c r="B94" s="40"/>
      <c r="C94" s="216" t="s">
        <v>75</v>
      </c>
      <c r="D94" s="216" t="s">
        <v>229</v>
      </c>
      <c r="E94" s="217" t="s">
        <v>465</v>
      </c>
      <c r="F94" s="218" t="s">
        <v>466</v>
      </c>
      <c r="G94" s="219" t="s">
        <v>238</v>
      </c>
      <c r="H94" s="220">
        <v>1</v>
      </c>
      <c r="I94" s="221"/>
      <c r="J94" s="222">
        <f>ROUND(I94*H94,2)</f>
        <v>0</v>
      </c>
      <c r="K94" s="218" t="s">
        <v>232</v>
      </c>
      <c r="L94" s="45"/>
      <c r="M94" s="223" t="s">
        <v>19</v>
      </c>
      <c r="N94" s="224" t="s">
        <v>42</v>
      </c>
      <c r="O94" s="85"/>
      <c r="P94" s="225">
        <f>O94*H94</f>
        <v>0</v>
      </c>
      <c r="Q94" s="225">
        <v>0</v>
      </c>
      <c r="R94" s="225">
        <f>Q94*H94</f>
        <v>0</v>
      </c>
      <c r="S94" s="225">
        <v>0</v>
      </c>
      <c r="T94" s="226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7" t="s">
        <v>122</v>
      </c>
      <c r="AT94" s="227" t="s">
        <v>229</v>
      </c>
      <c r="AU94" s="227" t="s">
        <v>75</v>
      </c>
      <c r="AY94" s="18" t="s">
        <v>227</v>
      </c>
      <c r="BE94" s="228">
        <f>IF(N94="základní",J94,0)</f>
        <v>0</v>
      </c>
      <c r="BF94" s="228">
        <f>IF(N94="snížená",J94,0)</f>
        <v>0</v>
      </c>
      <c r="BG94" s="228">
        <f>IF(N94="zákl. přenesená",J94,0)</f>
        <v>0</v>
      </c>
      <c r="BH94" s="228">
        <f>IF(N94="sníž. přenesená",J94,0)</f>
        <v>0</v>
      </c>
      <c r="BI94" s="228">
        <f>IF(N94="nulová",J94,0)</f>
        <v>0</v>
      </c>
      <c r="BJ94" s="18" t="s">
        <v>75</v>
      </c>
      <c r="BK94" s="228">
        <f>ROUND(I94*H94,2)</f>
        <v>0</v>
      </c>
      <c r="BL94" s="18" t="s">
        <v>122</v>
      </c>
      <c r="BM94" s="227" t="s">
        <v>852</v>
      </c>
    </row>
    <row r="95" s="2" customFormat="1" ht="16.5" customHeight="1">
      <c r="A95" s="39"/>
      <c r="B95" s="40"/>
      <c r="C95" s="216" t="s">
        <v>79</v>
      </c>
      <c r="D95" s="216" t="s">
        <v>229</v>
      </c>
      <c r="E95" s="217" t="s">
        <v>468</v>
      </c>
      <c r="F95" s="218" t="s">
        <v>469</v>
      </c>
      <c r="G95" s="219" t="s">
        <v>470</v>
      </c>
      <c r="H95" s="220">
        <v>1</v>
      </c>
      <c r="I95" s="221"/>
      <c r="J95" s="222">
        <f>ROUND(I95*H95,2)</f>
        <v>0</v>
      </c>
      <c r="K95" s="218" t="s">
        <v>232</v>
      </c>
      <c r="L95" s="45"/>
      <c r="M95" s="223" t="s">
        <v>19</v>
      </c>
      <c r="N95" s="224" t="s">
        <v>42</v>
      </c>
      <c r="O95" s="85"/>
      <c r="P95" s="225">
        <f>O95*H95</f>
        <v>0</v>
      </c>
      <c r="Q95" s="225">
        <v>0</v>
      </c>
      <c r="R95" s="225">
        <f>Q95*H95</f>
        <v>0</v>
      </c>
      <c r="S95" s="225">
        <v>0</v>
      </c>
      <c r="T95" s="226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7" t="s">
        <v>122</v>
      </c>
      <c r="AT95" s="227" t="s">
        <v>229</v>
      </c>
      <c r="AU95" s="227" t="s">
        <v>75</v>
      </c>
      <c r="AY95" s="18" t="s">
        <v>227</v>
      </c>
      <c r="BE95" s="228">
        <f>IF(N95="základní",J95,0)</f>
        <v>0</v>
      </c>
      <c r="BF95" s="228">
        <f>IF(N95="snížená",J95,0)</f>
        <v>0</v>
      </c>
      <c r="BG95" s="228">
        <f>IF(N95="zákl. přenesená",J95,0)</f>
        <v>0</v>
      </c>
      <c r="BH95" s="228">
        <f>IF(N95="sníž. přenesená",J95,0)</f>
        <v>0</v>
      </c>
      <c r="BI95" s="228">
        <f>IF(N95="nulová",J95,0)</f>
        <v>0</v>
      </c>
      <c r="BJ95" s="18" t="s">
        <v>75</v>
      </c>
      <c r="BK95" s="228">
        <f>ROUND(I95*H95,2)</f>
        <v>0</v>
      </c>
      <c r="BL95" s="18" t="s">
        <v>122</v>
      </c>
      <c r="BM95" s="227" t="s">
        <v>853</v>
      </c>
    </row>
    <row r="96" s="2" customFormat="1" ht="16.5" customHeight="1">
      <c r="A96" s="39"/>
      <c r="B96" s="40"/>
      <c r="C96" s="216" t="s">
        <v>87</v>
      </c>
      <c r="D96" s="216" t="s">
        <v>229</v>
      </c>
      <c r="E96" s="217" t="s">
        <v>472</v>
      </c>
      <c r="F96" s="218" t="s">
        <v>473</v>
      </c>
      <c r="G96" s="219" t="s">
        <v>470</v>
      </c>
      <c r="H96" s="220">
        <v>1</v>
      </c>
      <c r="I96" s="221"/>
      <c r="J96" s="222">
        <f>ROUND(I96*H96,2)</f>
        <v>0</v>
      </c>
      <c r="K96" s="218" t="s">
        <v>232</v>
      </c>
      <c r="L96" s="45"/>
      <c r="M96" s="223" t="s">
        <v>19</v>
      </c>
      <c r="N96" s="224" t="s">
        <v>42</v>
      </c>
      <c r="O96" s="85"/>
      <c r="P96" s="225">
        <f>O96*H96</f>
        <v>0</v>
      </c>
      <c r="Q96" s="225">
        <v>0</v>
      </c>
      <c r="R96" s="225">
        <f>Q96*H96</f>
        <v>0</v>
      </c>
      <c r="S96" s="225">
        <v>0</v>
      </c>
      <c r="T96" s="226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7" t="s">
        <v>122</v>
      </c>
      <c r="AT96" s="227" t="s">
        <v>229</v>
      </c>
      <c r="AU96" s="227" t="s">
        <v>75</v>
      </c>
      <c r="AY96" s="18" t="s">
        <v>227</v>
      </c>
      <c r="BE96" s="228">
        <f>IF(N96="základní",J96,0)</f>
        <v>0</v>
      </c>
      <c r="BF96" s="228">
        <f>IF(N96="snížená",J96,0)</f>
        <v>0</v>
      </c>
      <c r="BG96" s="228">
        <f>IF(N96="zákl. přenesená",J96,0)</f>
        <v>0</v>
      </c>
      <c r="BH96" s="228">
        <f>IF(N96="sníž. přenesená",J96,0)</f>
        <v>0</v>
      </c>
      <c r="BI96" s="228">
        <f>IF(N96="nulová",J96,0)</f>
        <v>0</v>
      </c>
      <c r="BJ96" s="18" t="s">
        <v>75</v>
      </c>
      <c r="BK96" s="228">
        <f>ROUND(I96*H96,2)</f>
        <v>0</v>
      </c>
      <c r="BL96" s="18" t="s">
        <v>122</v>
      </c>
      <c r="BM96" s="227" t="s">
        <v>854</v>
      </c>
    </row>
    <row r="97" s="2" customFormat="1" ht="16.5" customHeight="1">
      <c r="A97" s="39"/>
      <c r="B97" s="40"/>
      <c r="C97" s="216" t="s">
        <v>122</v>
      </c>
      <c r="D97" s="216" t="s">
        <v>229</v>
      </c>
      <c r="E97" s="217" t="s">
        <v>475</v>
      </c>
      <c r="F97" s="218" t="s">
        <v>476</v>
      </c>
      <c r="G97" s="219" t="s">
        <v>470</v>
      </c>
      <c r="H97" s="220">
        <v>1</v>
      </c>
      <c r="I97" s="221"/>
      <c r="J97" s="222">
        <f>ROUND(I97*H97,2)</f>
        <v>0</v>
      </c>
      <c r="K97" s="218" t="s">
        <v>232</v>
      </c>
      <c r="L97" s="45"/>
      <c r="M97" s="223" t="s">
        <v>19</v>
      </c>
      <c r="N97" s="224" t="s">
        <v>42</v>
      </c>
      <c r="O97" s="85"/>
      <c r="P97" s="225">
        <f>O97*H97</f>
        <v>0</v>
      </c>
      <c r="Q97" s="225">
        <v>0</v>
      </c>
      <c r="R97" s="225">
        <f>Q97*H97</f>
        <v>0</v>
      </c>
      <c r="S97" s="225">
        <v>0</v>
      </c>
      <c r="T97" s="226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7" t="s">
        <v>122</v>
      </c>
      <c r="AT97" s="227" t="s">
        <v>229</v>
      </c>
      <c r="AU97" s="227" t="s">
        <v>75</v>
      </c>
      <c r="AY97" s="18" t="s">
        <v>227</v>
      </c>
      <c r="BE97" s="228">
        <f>IF(N97="základní",J97,0)</f>
        <v>0</v>
      </c>
      <c r="BF97" s="228">
        <f>IF(N97="snížená",J97,0)</f>
        <v>0</v>
      </c>
      <c r="BG97" s="228">
        <f>IF(N97="zákl. přenesená",J97,0)</f>
        <v>0</v>
      </c>
      <c r="BH97" s="228">
        <f>IF(N97="sníž. přenesená",J97,0)</f>
        <v>0</v>
      </c>
      <c r="BI97" s="228">
        <f>IF(N97="nulová",J97,0)</f>
        <v>0</v>
      </c>
      <c r="BJ97" s="18" t="s">
        <v>75</v>
      </c>
      <c r="BK97" s="228">
        <f>ROUND(I97*H97,2)</f>
        <v>0</v>
      </c>
      <c r="BL97" s="18" t="s">
        <v>122</v>
      </c>
      <c r="BM97" s="227" t="s">
        <v>855</v>
      </c>
    </row>
    <row r="98" s="2" customFormat="1" ht="62.7" customHeight="1">
      <c r="A98" s="39"/>
      <c r="B98" s="40"/>
      <c r="C98" s="216" t="s">
        <v>134</v>
      </c>
      <c r="D98" s="216" t="s">
        <v>229</v>
      </c>
      <c r="E98" s="217" t="s">
        <v>856</v>
      </c>
      <c r="F98" s="218" t="s">
        <v>857</v>
      </c>
      <c r="G98" s="219" t="s">
        <v>712</v>
      </c>
      <c r="H98" s="220">
        <v>2.6000000000000001</v>
      </c>
      <c r="I98" s="221"/>
      <c r="J98" s="222">
        <f>ROUND(I98*H98,2)</f>
        <v>0</v>
      </c>
      <c r="K98" s="218" t="s">
        <v>232</v>
      </c>
      <c r="L98" s="45"/>
      <c r="M98" s="223" t="s">
        <v>19</v>
      </c>
      <c r="N98" s="224" t="s">
        <v>42</v>
      </c>
      <c r="O98" s="85"/>
      <c r="P98" s="225">
        <f>O98*H98</f>
        <v>0</v>
      </c>
      <c r="Q98" s="225">
        <v>0</v>
      </c>
      <c r="R98" s="225">
        <f>Q98*H98</f>
        <v>0</v>
      </c>
      <c r="S98" s="225">
        <v>0</v>
      </c>
      <c r="T98" s="226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7" t="s">
        <v>122</v>
      </c>
      <c r="AT98" s="227" t="s">
        <v>229</v>
      </c>
      <c r="AU98" s="227" t="s">
        <v>75</v>
      </c>
      <c r="AY98" s="18" t="s">
        <v>227</v>
      </c>
      <c r="BE98" s="228">
        <f>IF(N98="základní",J98,0)</f>
        <v>0</v>
      </c>
      <c r="BF98" s="228">
        <f>IF(N98="snížená",J98,0)</f>
        <v>0</v>
      </c>
      <c r="BG98" s="228">
        <f>IF(N98="zákl. přenesená",J98,0)</f>
        <v>0</v>
      </c>
      <c r="BH98" s="228">
        <f>IF(N98="sníž. přenesená",J98,0)</f>
        <v>0</v>
      </c>
      <c r="BI98" s="228">
        <f>IF(N98="nulová",J98,0)</f>
        <v>0</v>
      </c>
      <c r="BJ98" s="18" t="s">
        <v>75</v>
      </c>
      <c r="BK98" s="228">
        <f>ROUND(I98*H98,2)</f>
        <v>0</v>
      </c>
      <c r="BL98" s="18" t="s">
        <v>122</v>
      </c>
      <c r="BM98" s="227" t="s">
        <v>858</v>
      </c>
    </row>
    <row r="99" s="2" customFormat="1" ht="37.8" customHeight="1">
      <c r="A99" s="39"/>
      <c r="B99" s="40"/>
      <c r="C99" s="216" t="s">
        <v>144</v>
      </c>
      <c r="D99" s="216" t="s">
        <v>229</v>
      </c>
      <c r="E99" s="217" t="s">
        <v>478</v>
      </c>
      <c r="F99" s="218" t="s">
        <v>479</v>
      </c>
      <c r="G99" s="219" t="s">
        <v>470</v>
      </c>
      <c r="H99" s="220">
        <v>1</v>
      </c>
      <c r="I99" s="221"/>
      <c r="J99" s="222">
        <f>ROUND(I99*H99,2)</f>
        <v>0</v>
      </c>
      <c r="K99" s="218" t="s">
        <v>232</v>
      </c>
      <c r="L99" s="45"/>
      <c r="M99" s="223" t="s">
        <v>19</v>
      </c>
      <c r="N99" s="224" t="s">
        <v>42</v>
      </c>
      <c r="O99" s="85"/>
      <c r="P99" s="225">
        <f>O99*H99</f>
        <v>0</v>
      </c>
      <c r="Q99" s="225">
        <v>0</v>
      </c>
      <c r="R99" s="225">
        <f>Q99*H99</f>
        <v>0</v>
      </c>
      <c r="S99" s="225">
        <v>0</v>
      </c>
      <c r="T99" s="226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7" t="s">
        <v>122</v>
      </c>
      <c r="AT99" s="227" t="s">
        <v>229</v>
      </c>
      <c r="AU99" s="227" t="s">
        <v>75</v>
      </c>
      <c r="AY99" s="18" t="s">
        <v>227</v>
      </c>
      <c r="BE99" s="228">
        <f>IF(N99="základní",J99,0)</f>
        <v>0</v>
      </c>
      <c r="BF99" s="228">
        <f>IF(N99="snížená",J99,0)</f>
        <v>0</v>
      </c>
      <c r="BG99" s="228">
        <f>IF(N99="zákl. přenesená",J99,0)</f>
        <v>0</v>
      </c>
      <c r="BH99" s="228">
        <f>IF(N99="sníž. přenesená",J99,0)</f>
        <v>0</v>
      </c>
      <c r="BI99" s="228">
        <f>IF(N99="nulová",J99,0)</f>
        <v>0</v>
      </c>
      <c r="BJ99" s="18" t="s">
        <v>75</v>
      </c>
      <c r="BK99" s="228">
        <f>ROUND(I99*H99,2)</f>
        <v>0</v>
      </c>
      <c r="BL99" s="18" t="s">
        <v>122</v>
      </c>
      <c r="BM99" s="227" t="s">
        <v>859</v>
      </c>
    </row>
    <row r="100" s="2" customFormat="1">
      <c r="A100" s="39"/>
      <c r="B100" s="40"/>
      <c r="C100" s="41"/>
      <c r="D100" s="229" t="s">
        <v>240</v>
      </c>
      <c r="E100" s="41"/>
      <c r="F100" s="230" t="s">
        <v>481</v>
      </c>
      <c r="G100" s="41"/>
      <c r="H100" s="41"/>
      <c r="I100" s="231"/>
      <c r="J100" s="41"/>
      <c r="K100" s="41"/>
      <c r="L100" s="45"/>
      <c r="M100" s="232"/>
      <c r="N100" s="233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240</v>
      </c>
      <c r="AU100" s="18" t="s">
        <v>75</v>
      </c>
    </row>
    <row r="101" s="2" customFormat="1" ht="49.05" customHeight="1">
      <c r="A101" s="39"/>
      <c r="B101" s="40"/>
      <c r="C101" s="216" t="s">
        <v>154</v>
      </c>
      <c r="D101" s="216" t="s">
        <v>229</v>
      </c>
      <c r="E101" s="217" t="s">
        <v>482</v>
      </c>
      <c r="F101" s="218" t="s">
        <v>483</v>
      </c>
      <c r="G101" s="219" t="s">
        <v>470</v>
      </c>
      <c r="H101" s="220">
        <v>1</v>
      </c>
      <c r="I101" s="221"/>
      <c r="J101" s="222">
        <f>ROUND(I101*H101,2)</f>
        <v>0</v>
      </c>
      <c r="K101" s="218" t="s">
        <v>232</v>
      </c>
      <c r="L101" s="45"/>
      <c r="M101" s="276" t="s">
        <v>19</v>
      </c>
      <c r="N101" s="277" t="s">
        <v>42</v>
      </c>
      <c r="O101" s="278"/>
      <c r="P101" s="279">
        <f>O101*H101</f>
        <v>0</v>
      </c>
      <c r="Q101" s="279">
        <v>0</v>
      </c>
      <c r="R101" s="279">
        <f>Q101*H101</f>
        <v>0</v>
      </c>
      <c r="S101" s="279">
        <v>0</v>
      </c>
      <c r="T101" s="280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7" t="s">
        <v>122</v>
      </c>
      <c r="AT101" s="227" t="s">
        <v>229</v>
      </c>
      <c r="AU101" s="227" t="s">
        <v>75</v>
      </c>
      <c r="AY101" s="18" t="s">
        <v>227</v>
      </c>
      <c r="BE101" s="228">
        <f>IF(N101="základní",J101,0)</f>
        <v>0</v>
      </c>
      <c r="BF101" s="228">
        <f>IF(N101="snížená",J101,0)</f>
        <v>0</v>
      </c>
      <c r="BG101" s="228">
        <f>IF(N101="zákl. přenesená",J101,0)</f>
        <v>0</v>
      </c>
      <c r="BH101" s="228">
        <f>IF(N101="sníž. přenesená",J101,0)</f>
        <v>0</v>
      </c>
      <c r="BI101" s="228">
        <f>IF(N101="nulová",J101,0)</f>
        <v>0</v>
      </c>
      <c r="BJ101" s="18" t="s">
        <v>75</v>
      </c>
      <c r="BK101" s="228">
        <f>ROUND(I101*H101,2)</f>
        <v>0</v>
      </c>
      <c r="BL101" s="18" t="s">
        <v>122</v>
      </c>
      <c r="BM101" s="227" t="s">
        <v>860</v>
      </c>
    </row>
    <row r="102" s="2" customFormat="1" ht="6.96" customHeight="1">
      <c r="A102" s="39"/>
      <c r="B102" s="60"/>
      <c r="C102" s="61"/>
      <c r="D102" s="61"/>
      <c r="E102" s="61"/>
      <c r="F102" s="61"/>
      <c r="G102" s="61"/>
      <c r="H102" s="61"/>
      <c r="I102" s="61"/>
      <c r="J102" s="61"/>
      <c r="K102" s="61"/>
      <c r="L102" s="45"/>
      <c r="M102" s="39"/>
      <c r="O102" s="39"/>
      <c r="P102" s="39"/>
      <c r="Q102" s="39"/>
      <c r="R102" s="39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</sheetData>
  <sheetProtection sheet="1" autoFilter="0" formatColumns="0" formatRows="0" objects="1" scenarios="1" spinCount="100000" saltValue="RJM2YUW+EXLXRmtGi0Q2Rtxg/uxpTU5Ar2qYgfp8LZask6gCi+dNHf/GaIxQuJfkCR3sYWmfrqT/Mo+qkAgQ/g==" hashValue="jjAQqvMa+eWu4q7n60O4VzziZ6tElAm0FrETKFHdbXPwwl/bhX899HaRg6F61LHuJsUBJeHFsyAe86ZJe8CPOA==" algorithmName="SHA-512" password="CC35"/>
  <autoFilter ref="C91:K101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8:H78"/>
    <mergeCell ref="E82:H82"/>
    <mergeCell ref="E80:H80"/>
    <mergeCell ref="E84:H8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129</v>
      </c>
      <c r="AZ2" s="140" t="s">
        <v>861</v>
      </c>
      <c r="BA2" s="140" t="s">
        <v>497</v>
      </c>
      <c r="BB2" s="140" t="s">
        <v>172</v>
      </c>
      <c r="BC2" s="140" t="s">
        <v>7</v>
      </c>
      <c r="BD2" s="140" t="s">
        <v>79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1"/>
      <c r="AT3" s="18" t="s">
        <v>79</v>
      </c>
      <c r="AZ3" s="140" t="s">
        <v>499</v>
      </c>
      <c r="BA3" s="140" t="s">
        <v>500</v>
      </c>
      <c r="BB3" s="140" t="s">
        <v>180</v>
      </c>
      <c r="BC3" s="140" t="s">
        <v>862</v>
      </c>
      <c r="BD3" s="140" t="s">
        <v>87</v>
      </c>
    </row>
    <row r="4" s="1" customFormat="1" ht="24.96" customHeight="1">
      <c r="B4" s="21"/>
      <c r="D4" s="143" t="s">
        <v>174</v>
      </c>
      <c r="L4" s="21"/>
      <c r="M4" s="144" t="s">
        <v>10</v>
      </c>
      <c r="AT4" s="18" t="s">
        <v>4</v>
      </c>
      <c r="AZ4" s="140" t="s">
        <v>166</v>
      </c>
      <c r="BA4" s="140" t="s">
        <v>167</v>
      </c>
      <c r="BB4" s="140" t="s">
        <v>168</v>
      </c>
      <c r="BC4" s="140" t="s">
        <v>863</v>
      </c>
      <c r="BD4" s="140" t="s">
        <v>79</v>
      </c>
    </row>
    <row r="5" s="1" customFormat="1" ht="6.96" customHeight="1">
      <c r="B5" s="21"/>
      <c r="L5" s="21"/>
      <c r="AZ5" s="140" t="s">
        <v>717</v>
      </c>
      <c r="BA5" s="140" t="s">
        <v>764</v>
      </c>
      <c r="BB5" s="140" t="s">
        <v>19</v>
      </c>
      <c r="BC5" s="140" t="s">
        <v>765</v>
      </c>
      <c r="BD5" s="140" t="s">
        <v>79</v>
      </c>
    </row>
    <row r="6" s="1" customFormat="1" ht="12" customHeight="1">
      <c r="B6" s="21"/>
      <c r="D6" s="145" t="s">
        <v>16</v>
      </c>
      <c r="L6" s="21"/>
      <c r="AZ6" s="140" t="s">
        <v>175</v>
      </c>
      <c r="BA6" s="140" t="s">
        <v>176</v>
      </c>
      <c r="BB6" s="140" t="s">
        <v>19</v>
      </c>
      <c r="BC6" s="140" t="s">
        <v>177</v>
      </c>
      <c r="BD6" s="140" t="s">
        <v>79</v>
      </c>
    </row>
    <row r="7" s="1" customFormat="1" ht="16.5" customHeight="1">
      <c r="B7" s="21"/>
      <c r="E7" s="146" t="str">
        <f>'Rekapitulace stavby'!K6</f>
        <v>Oprava přejezdů v obvodu Správy tratí Ústí nad Labem pro r. 2022</v>
      </c>
      <c r="F7" s="145"/>
      <c r="G7" s="145"/>
      <c r="H7" s="145"/>
      <c r="L7" s="21"/>
      <c r="AZ7" s="140" t="s">
        <v>182</v>
      </c>
      <c r="BA7" s="140" t="s">
        <v>183</v>
      </c>
      <c r="BB7" s="140" t="s">
        <v>180</v>
      </c>
      <c r="BC7" s="140" t="s">
        <v>184</v>
      </c>
      <c r="BD7" s="140" t="s">
        <v>79</v>
      </c>
    </row>
    <row r="8">
      <c r="B8" s="21"/>
      <c r="D8" s="145" t="s">
        <v>185</v>
      </c>
      <c r="L8" s="21"/>
    </row>
    <row r="9" s="1" customFormat="1" ht="16.5" customHeight="1">
      <c r="B9" s="21"/>
      <c r="E9" s="146" t="s">
        <v>864</v>
      </c>
      <c r="F9" s="1"/>
      <c r="G9" s="1"/>
      <c r="H9" s="1"/>
      <c r="L9" s="21"/>
    </row>
    <row r="10" s="1" customFormat="1" ht="12" customHeight="1">
      <c r="B10" s="21"/>
      <c r="D10" s="145" t="s">
        <v>187</v>
      </c>
      <c r="L10" s="21"/>
    </row>
    <row r="11" s="2" customFormat="1" ht="16.5" customHeight="1">
      <c r="A11" s="39"/>
      <c r="B11" s="45"/>
      <c r="C11" s="39"/>
      <c r="D11" s="39"/>
      <c r="E11" s="147" t="s">
        <v>865</v>
      </c>
      <c r="F11" s="39"/>
      <c r="G11" s="39"/>
      <c r="H11" s="39"/>
      <c r="I11" s="39"/>
      <c r="J11" s="39"/>
      <c r="K11" s="39"/>
      <c r="L11" s="14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5" t="s">
        <v>189</v>
      </c>
      <c r="E12" s="39"/>
      <c r="F12" s="39"/>
      <c r="G12" s="39"/>
      <c r="H12" s="39"/>
      <c r="I12" s="39"/>
      <c r="J12" s="39"/>
      <c r="K12" s="39"/>
      <c r="L12" s="14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49" t="s">
        <v>866</v>
      </c>
      <c r="F13" s="39"/>
      <c r="G13" s="39"/>
      <c r="H13" s="39"/>
      <c r="I13" s="39"/>
      <c r="J13" s="39"/>
      <c r="K13" s="39"/>
      <c r="L13" s="14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14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45" t="s">
        <v>18</v>
      </c>
      <c r="E15" s="39"/>
      <c r="F15" s="134" t="s">
        <v>19</v>
      </c>
      <c r="G15" s="39"/>
      <c r="H15" s="39"/>
      <c r="I15" s="145" t="s">
        <v>20</v>
      </c>
      <c r="J15" s="134" t="s">
        <v>19</v>
      </c>
      <c r="K15" s="39"/>
      <c r="L15" s="14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5" t="s">
        <v>21</v>
      </c>
      <c r="E16" s="39"/>
      <c r="F16" s="134" t="s">
        <v>191</v>
      </c>
      <c r="G16" s="39"/>
      <c r="H16" s="39"/>
      <c r="I16" s="145" t="s">
        <v>23</v>
      </c>
      <c r="J16" s="150" t="str">
        <f>'Rekapitulace stavby'!AN8</f>
        <v>31. 8. 2021</v>
      </c>
      <c r="K16" s="39"/>
      <c r="L16" s="14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14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45" t="s">
        <v>25</v>
      </c>
      <c r="E18" s="39"/>
      <c r="F18" s="39"/>
      <c r="G18" s="39"/>
      <c r="H18" s="39"/>
      <c r="I18" s="145" t="s">
        <v>26</v>
      </c>
      <c r="J18" s="134" t="str">
        <f>IF('Rekapitulace stavby'!AN10="","",'Rekapitulace stavby'!AN10)</f>
        <v/>
      </c>
      <c r="K18" s="39"/>
      <c r="L18" s="14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4" t="str">
        <f>IF('Rekapitulace stavby'!E11="","",'Rekapitulace stavby'!E11)</f>
        <v>Správa železnic, státní organizace</v>
      </c>
      <c r="F19" s="39"/>
      <c r="G19" s="39"/>
      <c r="H19" s="39"/>
      <c r="I19" s="145" t="s">
        <v>28</v>
      </c>
      <c r="J19" s="134" t="str">
        <f>IF('Rekapitulace stavby'!AN11="","",'Rekapitulace stavby'!AN11)</f>
        <v/>
      </c>
      <c r="K19" s="39"/>
      <c r="L19" s="14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14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45" t="s">
        <v>29</v>
      </c>
      <c r="E21" s="39"/>
      <c r="F21" s="39"/>
      <c r="G21" s="39"/>
      <c r="H21" s="39"/>
      <c r="I21" s="145" t="s">
        <v>26</v>
      </c>
      <c r="J21" s="34" t="str">
        <f>'Rekapitulace stavby'!AN13</f>
        <v>Vyplň údaj</v>
      </c>
      <c r="K21" s="39"/>
      <c r="L21" s="14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34"/>
      <c r="G22" s="134"/>
      <c r="H22" s="134"/>
      <c r="I22" s="145" t="s">
        <v>28</v>
      </c>
      <c r="J22" s="34" t="str">
        <f>'Rekapitulace stavby'!AN14</f>
        <v>Vyplň údaj</v>
      </c>
      <c r="K22" s="39"/>
      <c r="L22" s="14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14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45" t="s">
        <v>31</v>
      </c>
      <c r="E24" s="39"/>
      <c r="F24" s="39"/>
      <c r="G24" s="39"/>
      <c r="H24" s="39"/>
      <c r="I24" s="145" t="s">
        <v>26</v>
      </c>
      <c r="J24" s="134" t="str">
        <f>IF('Rekapitulace stavby'!AN16="","",'Rekapitulace stavby'!AN16)</f>
        <v/>
      </c>
      <c r="K24" s="39"/>
      <c r="L24" s="14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34" t="str">
        <f>IF('Rekapitulace stavby'!E17="","",'Rekapitulace stavby'!E17)</f>
        <v xml:space="preserve"> </v>
      </c>
      <c r="F25" s="39"/>
      <c r="G25" s="39"/>
      <c r="H25" s="39"/>
      <c r="I25" s="145" t="s">
        <v>28</v>
      </c>
      <c r="J25" s="134" t="str">
        <f>IF('Rekapitulace stavby'!AN17="","",'Rekapitulace stavby'!AN17)</f>
        <v/>
      </c>
      <c r="K25" s="39"/>
      <c r="L25" s="14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14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45" t="s">
        <v>33</v>
      </c>
      <c r="E27" s="39"/>
      <c r="F27" s="39"/>
      <c r="G27" s="39"/>
      <c r="H27" s="39"/>
      <c r="I27" s="145" t="s">
        <v>26</v>
      </c>
      <c r="J27" s="134" t="s">
        <v>19</v>
      </c>
      <c r="K27" s="39"/>
      <c r="L27" s="148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34" t="s">
        <v>192</v>
      </c>
      <c r="F28" s="39"/>
      <c r="G28" s="39"/>
      <c r="H28" s="39"/>
      <c r="I28" s="145" t="s">
        <v>28</v>
      </c>
      <c r="J28" s="134" t="s">
        <v>19</v>
      </c>
      <c r="K28" s="39"/>
      <c r="L28" s="14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148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45" t="s">
        <v>35</v>
      </c>
      <c r="E30" s="39"/>
      <c r="F30" s="39"/>
      <c r="G30" s="39"/>
      <c r="H30" s="39"/>
      <c r="I30" s="39"/>
      <c r="J30" s="39"/>
      <c r="K30" s="39"/>
      <c r="L30" s="14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5" customHeight="1">
      <c r="A31" s="151"/>
      <c r="B31" s="152"/>
      <c r="C31" s="151"/>
      <c r="D31" s="151"/>
      <c r="E31" s="153" t="s">
        <v>19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14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5"/>
      <c r="E33" s="155"/>
      <c r="F33" s="155"/>
      <c r="G33" s="155"/>
      <c r="H33" s="155"/>
      <c r="I33" s="155"/>
      <c r="J33" s="155"/>
      <c r="K33" s="155"/>
      <c r="L33" s="14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56" t="s">
        <v>37</v>
      </c>
      <c r="E34" s="39"/>
      <c r="F34" s="39"/>
      <c r="G34" s="39"/>
      <c r="H34" s="39"/>
      <c r="I34" s="39"/>
      <c r="J34" s="157">
        <f>ROUND(J104, 2)</f>
        <v>0</v>
      </c>
      <c r="K34" s="39"/>
      <c r="L34" s="14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55"/>
      <c r="E35" s="155"/>
      <c r="F35" s="155"/>
      <c r="G35" s="155"/>
      <c r="H35" s="155"/>
      <c r="I35" s="155"/>
      <c r="J35" s="155"/>
      <c r="K35" s="155"/>
      <c r="L35" s="14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58" t="s">
        <v>39</v>
      </c>
      <c r="G36" s="39"/>
      <c r="H36" s="39"/>
      <c r="I36" s="158" t="s">
        <v>38</v>
      </c>
      <c r="J36" s="158" t="s">
        <v>40</v>
      </c>
      <c r="K36" s="39"/>
      <c r="L36" s="14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47" t="s">
        <v>41</v>
      </c>
      <c r="E37" s="145" t="s">
        <v>42</v>
      </c>
      <c r="F37" s="159">
        <f>ROUND((SUM(BE104:BE254)),  2)</f>
        <v>0</v>
      </c>
      <c r="G37" s="39"/>
      <c r="H37" s="39"/>
      <c r="I37" s="160">
        <v>0.20999999999999999</v>
      </c>
      <c r="J37" s="159">
        <f>ROUND(((SUM(BE104:BE254))*I37),  2)</f>
        <v>0</v>
      </c>
      <c r="K37" s="39"/>
      <c r="L37" s="14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45" t="s">
        <v>43</v>
      </c>
      <c r="F38" s="159">
        <f>ROUND((SUM(BF104:BF254)),  2)</f>
        <v>0</v>
      </c>
      <c r="G38" s="39"/>
      <c r="H38" s="39"/>
      <c r="I38" s="160">
        <v>0.14999999999999999</v>
      </c>
      <c r="J38" s="159">
        <f>ROUND(((SUM(BF104:BF254))*I38),  2)</f>
        <v>0</v>
      </c>
      <c r="K38" s="39"/>
      <c r="L38" s="14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5" t="s">
        <v>44</v>
      </c>
      <c r="F39" s="159">
        <f>ROUND((SUM(BG104:BG254)),  2)</f>
        <v>0</v>
      </c>
      <c r="G39" s="39"/>
      <c r="H39" s="39"/>
      <c r="I39" s="160">
        <v>0.20999999999999999</v>
      </c>
      <c r="J39" s="159">
        <f>0</f>
        <v>0</v>
      </c>
      <c r="K39" s="39"/>
      <c r="L39" s="14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45" t="s">
        <v>45</v>
      </c>
      <c r="F40" s="159">
        <f>ROUND((SUM(BH104:BH254)),  2)</f>
        <v>0</v>
      </c>
      <c r="G40" s="39"/>
      <c r="H40" s="39"/>
      <c r="I40" s="160">
        <v>0.14999999999999999</v>
      </c>
      <c r="J40" s="159">
        <f>0</f>
        <v>0</v>
      </c>
      <c r="K40" s="39"/>
      <c r="L40" s="14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45" t="s">
        <v>46</v>
      </c>
      <c r="F41" s="159">
        <f>ROUND((SUM(BI104:BI254)),  2)</f>
        <v>0</v>
      </c>
      <c r="G41" s="39"/>
      <c r="H41" s="39"/>
      <c r="I41" s="160">
        <v>0</v>
      </c>
      <c r="J41" s="159">
        <f>0</f>
        <v>0</v>
      </c>
      <c r="K41" s="39"/>
      <c r="L41" s="148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148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1"/>
      <c r="D43" s="162" t="s">
        <v>47</v>
      </c>
      <c r="E43" s="163"/>
      <c r="F43" s="163"/>
      <c r="G43" s="164" t="s">
        <v>48</v>
      </c>
      <c r="H43" s="165" t="s">
        <v>49</v>
      </c>
      <c r="I43" s="163"/>
      <c r="J43" s="166">
        <f>SUM(J34:J41)</f>
        <v>0</v>
      </c>
      <c r="K43" s="167"/>
      <c r="L43" s="148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8" s="2" customFormat="1" ht="6.96" customHeight="1">
      <c r="A48" s="39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24.96" customHeight="1">
      <c r="A49" s="39"/>
      <c r="B49" s="40"/>
      <c r="C49" s="24" t="s">
        <v>193</v>
      </c>
      <c r="D49" s="41"/>
      <c r="E49" s="41"/>
      <c r="F49" s="41"/>
      <c r="G49" s="41"/>
      <c r="H49" s="41"/>
      <c r="I49" s="41"/>
      <c r="J49" s="41"/>
      <c r="K49" s="41"/>
      <c r="L49" s="14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6.96" customHeight="1">
      <c r="A50" s="39"/>
      <c r="B50" s="40"/>
      <c r="C50" s="41"/>
      <c r="D50" s="41"/>
      <c r="E50" s="41"/>
      <c r="F50" s="41"/>
      <c r="G50" s="41"/>
      <c r="H50" s="41"/>
      <c r="I50" s="41"/>
      <c r="J50" s="41"/>
      <c r="K50" s="41"/>
      <c r="L50" s="14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16</v>
      </c>
      <c r="D51" s="41"/>
      <c r="E51" s="41"/>
      <c r="F51" s="41"/>
      <c r="G51" s="41"/>
      <c r="H51" s="41"/>
      <c r="I51" s="41"/>
      <c r="J51" s="41"/>
      <c r="K51" s="41"/>
      <c r="L51" s="148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6.5" customHeight="1">
      <c r="A52" s="39"/>
      <c r="B52" s="40"/>
      <c r="C52" s="41"/>
      <c r="D52" s="41"/>
      <c r="E52" s="172" t="str">
        <f>E7</f>
        <v>Oprava přejezdů v obvodu Správy tratí Ústí nad Labem pro r. 2022</v>
      </c>
      <c r="F52" s="33"/>
      <c r="G52" s="33"/>
      <c r="H52" s="33"/>
      <c r="I52" s="41"/>
      <c r="J52" s="41"/>
      <c r="K52" s="41"/>
      <c r="L52" s="14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1" customFormat="1" ht="12" customHeight="1">
      <c r="B53" s="22"/>
      <c r="C53" s="33" t="s">
        <v>185</v>
      </c>
      <c r="D53" s="23"/>
      <c r="E53" s="23"/>
      <c r="F53" s="23"/>
      <c r="G53" s="23"/>
      <c r="H53" s="23"/>
      <c r="I53" s="23"/>
      <c r="J53" s="23"/>
      <c r="K53" s="23"/>
      <c r="L53" s="21"/>
    </row>
    <row r="54" s="1" customFormat="1" ht="16.5" customHeight="1">
      <c r="B54" s="22"/>
      <c r="C54" s="23"/>
      <c r="D54" s="23"/>
      <c r="E54" s="172" t="s">
        <v>864</v>
      </c>
      <c r="F54" s="23"/>
      <c r="G54" s="23"/>
      <c r="H54" s="23"/>
      <c r="I54" s="23"/>
      <c r="J54" s="23"/>
      <c r="K54" s="23"/>
      <c r="L54" s="21"/>
    </row>
    <row r="55" s="1" customFormat="1" ht="12" customHeight="1">
      <c r="B55" s="22"/>
      <c r="C55" s="33" t="s">
        <v>187</v>
      </c>
      <c r="D55" s="23"/>
      <c r="E55" s="23"/>
      <c r="F55" s="23"/>
      <c r="G55" s="23"/>
      <c r="H55" s="23"/>
      <c r="I55" s="23"/>
      <c r="J55" s="23"/>
      <c r="K55" s="23"/>
      <c r="L55" s="21"/>
    </row>
    <row r="56" s="2" customFormat="1" ht="16.5" customHeight="1">
      <c r="A56" s="39"/>
      <c r="B56" s="40"/>
      <c r="C56" s="41"/>
      <c r="D56" s="41"/>
      <c r="E56" s="173" t="s">
        <v>865</v>
      </c>
      <c r="F56" s="41"/>
      <c r="G56" s="41"/>
      <c r="H56" s="41"/>
      <c r="I56" s="41"/>
      <c r="J56" s="41"/>
      <c r="K56" s="41"/>
      <c r="L56" s="14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12" customHeight="1">
      <c r="A57" s="39"/>
      <c r="B57" s="40"/>
      <c r="C57" s="33" t="s">
        <v>189</v>
      </c>
      <c r="D57" s="41"/>
      <c r="E57" s="41"/>
      <c r="F57" s="41"/>
      <c r="G57" s="41"/>
      <c r="H57" s="41"/>
      <c r="I57" s="41"/>
      <c r="J57" s="41"/>
      <c r="K57" s="41"/>
      <c r="L57" s="14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6.5" customHeight="1">
      <c r="A58" s="39"/>
      <c r="B58" s="40"/>
      <c r="C58" s="41"/>
      <c r="D58" s="41"/>
      <c r="E58" s="70" t="str">
        <f>E13</f>
        <v>SO 5.1 - ZRN</v>
      </c>
      <c r="F58" s="41"/>
      <c r="G58" s="41"/>
      <c r="H58" s="41"/>
      <c r="I58" s="41"/>
      <c r="J58" s="41"/>
      <c r="K58" s="41"/>
      <c r="L58" s="14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6.96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14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2" customHeight="1">
      <c r="A60" s="39"/>
      <c r="B60" s="40"/>
      <c r="C60" s="33" t="s">
        <v>21</v>
      </c>
      <c r="D60" s="41"/>
      <c r="E60" s="41"/>
      <c r="F60" s="28" t="str">
        <f>F16</f>
        <v>Obvod ST Ústí n.L.</v>
      </c>
      <c r="G60" s="41"/>
      <c r="H60" s="41"/>
      <c r="I60" s="33" t="s">
        <v>23</v>
      </c>
      <c r="J60" s="73" t="str">
        <f>IF(J16="","",J16)</f>
        <v>31. 8. 2021</v>
      </c>
      <c r="K60" s="41"/>
      <c r="L60" s="148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6.96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48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5.15" customHeight="1">
      <c r="A62" s="39"/>
      <c r="B62" s="40"/>
      <c r="C62" s="33" t="s">
        <v>25</v>
      </c>
      <c r="D62" s="41"/>
      <c r="E62" s="41"/>
      <c r="F62" s="28" t="str">
        <f>E19</f>
        <v>Správa železnic, státní organizace</v>
      </c>
      <c r="G62" s="41"/>
      <c r="H62" s="41"/>
      <c r="I62" s="33" t="s">
        <v>31</v>
      </c>
      <c r="J62" s="37" t="str">
        <f>E25</f>
        <v xml:space="preserve"> </v>
      </c>
      <c r="K62" s="41"/>
      <c r="L62" s="148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15.15" customHeight="1">
      <c r="A63" s="39"/>
      <c r="B63" s="40"/>
      <c r="C63" s="33" t="s">
        <v>29</v>
      </c>
      <c r="D63" s="41"/>
      <c r="E63" s="41"/>
      <c r="F63" s="28" t="str">
        <f>IF(E22="","",E22)</f>
        <v>Vyplň údaj</v>
      </c>
      <c r="G63" s="41"/>
      <c r="H63" s="41"/>
      <c r="I63" s="33" t="s">
        <v>33</v>
      </c>
      <c r="J63" s="37" t="str">
        <f>E28</f>
        <v>Jan Seemann</v>
      </c>
      <c r="K63" s="41"/>
      <c r="L63" s="148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10.32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48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29.28" customHeight="1">
      <c r="A65" s="39"/>
      <c r="B65" s="40"/>
      <c r="C65" s="174" t="s">
        <v>194</v>
      </c>
      <c r="D65" s="175"/>
      <c r="E65" s="175"/>
      <c r="F65" s="175"/>
      <c r="G65" s="175"/>
      <c r="H65" s="175"/>
      <c r="I65" s="175"/>
      <c r="J65" s="176" t="s">
        <v>195</v>
      </c>
      <c r="K65" s="175"/>
      <c r="L65" s="148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10.32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48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2.8" customHeight="1">
      <c r="A67" s="39"/>
      <c r="B67" s="40"/>
      <c r="C67" s="177" t="s">
        <v>69</v>
      </c>
      <c r="D67" s="41"/>
      <c r="E67" s="41"/>
      <c r="F67" s="41"/>
      <c r="G67" s="41"/>
      <c r="H67" s="41"/>
      <c r="I67" s="41"/>
      <c r="J67" s="103">
        <f>J104</f>
        <v>0</v>
      </c>
      <c r="K67" s="41"/>
      <c r="L67" s="148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U67" s="18" t="s">
        <v>196</v>
      </c>
    </row>
    <row r="68" s="9" customFormat="1" ht="24.96" customHeight="1">
      <c r="A68" s="9"/>
      <c r="B68" s="178"/>
      <c r="C68" s="179"/>
      <c r="D68" s="180" t="s">
        <v>197</v>
      </c>
      <c r="E68" s="181"/>
      <c r="F68" s="181"/>
      <c r="G68" s="181"/>
      <c r="H68" s="181"/>
      <c r="I68" s="181"/>
      <c r="J68" s="182">
        <f>J105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4"/>
      <c r="C69" s="125"/>
      <c r="D69" s="185" t="s">
        <v>198</v>
      </c>
      <c r="E69" s="186"/>
      <c r="F69" s="186"/>
      <c r="G69" s="186"/>
      <c r="H69" s="186"/>
      <c r="I69" s="186"/>
      <c r="J69" s="187">
        <f>J106</f>
        <v>0</v>
      </c>
      <c r="K69" s="125"/>
      <c r="L69" s="18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4"/>
      <c r="C70" s="125"/>
      <c r="D70" s="185" t="s">
        <v>654</v>
      </c>
      <c r="E70" s="186"/>
      <c r="F70" s="186"/>
      <c r="G70" s="186"/>
      <c r="H70" s="186"/>
      <c r="I70" s="186"/>
      <c r="J70" s="187">
        <f>J108</f>
        <v>0</v>
      </c>
      <c r="K70" s="125"/>
      <c r="L70" s="18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4"/>
      <c r="C71" s="125"/>
      <c r="D71" s="185" t="s">
        <v>867</v>
      </c>
      <c r="E71" s="186"/>
      <c r="F71" s="186"/>
      <c r="G71" s="186"/>
      <c r="H71" s="186"/>
      <c r="I71" s="186"/>
      <c r="J71" s="187">
        <f>J131</f>
        <v>0</v>
      </c>
      <c r="K71" s="125"/>
      <c r="L71" s="18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4"/>
      <c r="C72" s="125"/>
      <c r="D72" s="185" t="s">
        <v>868</v>
      </c>
      <c r="E72" s="186"/>
      <c r="F72" s="186"/>
      <c r="G72" s="186"/>
      <c r="H72" s="186"/>
      <c r="I72" s="186"/>
      <c r="J72" s="187">
        <f>J136</f>
        <v>0</v>
      </c>
      <c r="K72" s="125"/>
      <c r="L72" s="18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4"/>
      <c r="C73" s="125"/>
      <c r="D73" s="185" t="s">
        <v>869</v>
      </c>
      <c r="E73" s="186"/>
      <c r="F73" s="186"/>
      <c r="G73" s="186"/>
      <c r="H73" s="186"/>
      <c r="I73" s="186"/>
      <c r="J73" s="187">
        <f>J148</f>
        <v>0</v>
      </c>
      <c r="K73" s="125"/>
      <c r="L73" s="18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4"/>
      <c r="C74" s="125"/>
      <c r="D74" s="185" t="s">
        <v>870</v>
      </c>
      <c r="E74" s="186"/>
      <c r="F74" s="186"/>
      <c r="G74" s="186"/>
      <c r="H74" s="186"/>
      <c r="I74" s="186"/>
      <c r="J74" s="187">
        <f>J166</f>
        <v>0</v>
      </c>
      <c r="K74" s="125"/>
      <c r="L74" s="18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4"/>
      <c r="C75" s="125"/>
      <c r="D75" s="185" t="s">
        <v>204</v>
      </c>
      <c r="E75" s="186"/>
      <c r="F75" s="186"/>
      <c r="G75" s="186"/>
      <c r="H75" s="186"/>
      <c r="I75" s="186"/>
      <c r="J75" s="187">
        <f>J175</f>
        <v>0</v>
      </c>
      <c r="K75" s="125"/>
      <c r="L75" s="188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4"/>
      <c r="C76" s="125"/>
      <c r="D76" s="185" t="s">
        <v>871</v>
      </c>
      <c r="E76" s="186"/>
      <c r="F76" s="186"/>
      <c r="G76" s="186"/>
      <c r="H76" s="186"/>
      <c r="I76" s="186"/>
      <c r="J76" s="187">
        <f>J193</f>
        <v>0</v>
      </c>
      <c r="K76" s="125"/>
      <c r="L76" s="188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4"/>
      <c r="C77" s="125"/>
      <c r="D77" s="185" t="s">
        <v>872</v>
      </c>
      <c r="E77" s="186"/>
      <c r="F77" s="186"/>
      <c r="G77" s="186"/>
      <c r="H77" s="186"/>
      <c r="I77" s="186"/>
      <c r="J77" s="187">
        <f>J207</f>
        <v>0</v>
      </c>
      <c r="K77" s="125"/>
      <c r="L77" s="188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84"/>
      <c r="C78" s="125"/>
      <c r="D78" s="185" t="s">
        <v>518</v>
      </c>
      <c r="E78" s="186"/>
      <c r="F78" s="186"/>
      <c r="G78" s="186"/>
      <c r="H78" s="186"/>
      <c r="I78" s="186"/>
      <c r="J78" s="187">
        <f>J220</f>
        <v>0</v>
      </c>
      <c r="K78" s="125"/>
      <c r="L78" s="188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84"/>
      <c r="C79" s="125"/>
      <c r="D79" s="185" t="s">
        <v>873</v>
      </c>
      <c r="E79" s="186"/>
      <c r="F79" s="186"/>
      <c r="G79" s="186"/>
      <c r="H79" s="186"/>
      <c r="I79" s="186"/>
      <c r="J79" s="187">
        <f>J227</f>
        <v>0</v>
      </c>
      <c r="K79" s="125"/>
      <c r="L79" s="188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84"/>
      <c r="C80" s="125"/>
      <c r="D80" s="185" t="s">
        <v>874</v>
      </c>
      <c r="E80" s="186"/>
      <c r="F80" s="186"/>
      <c r="G80" s="186"/>
      <c r="H80" s="186"/>
      <c r="I80" s="186"/>
      <c r="J80" s="187">
        <f>J253</f>
        <v>0</v>
      </c>
      <c r="K80" s="125"/>
      <c r="L80" s="188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2" customFormat="1" ht="21.84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8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60"/>
      <c r="C82" s="61"/>
      <c r="D82" s="61"/>
      <c r="E82" s="61"/>
      <c r="F82" s="61"/>
      <c r="G82" s="61"/>
      <c r="H82" s="61"/>
      <c r="I82" s="61"/>
      <c r="J82" s="61"/>
      <c r="K82" s="61"/>
      <c r="L82" s="148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6" s="2" customFormat="1" ht="6.96" customHeight="1">
      <c r="A86" s="39"/>
      <c r="B86" s="62"/>
      <c r="C86" s="63"/>
      <c r="D86" s="63"/>
      <c r="E86" s="63"/>
      <c r="F86" s="63"/>
      <c r="G86" s="63"/>
      <c r="H86" s="63"/>
      <c r="I86" s="63"/>
      <c r="J86" s="63"/>
      <c r="K86" s="63"/>
      <c r="L86" s="148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24.96" customHeight="1">
      <c r="A87" s="39"/>
      <c r="B87" s="40"/>
      <c r="C87" s="24" t="s">
        <v>212</v>
      </c>
      <c r="D87" s="41"/>
      <c r="E87" s="41"/>
      <c r="F87" s="41"/>
      <c r="G87" s="41"/>
      <c r="H87" s="41"/>
      <c r="I87" s="41"/>
      <c r="J87" s="41"/>
      <c r="K87" s="41"/>
      <c r="L87" s="148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8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16</v>
      </c>
      <c r="D89" s="41"/>
      <c r="E89" s="41"/>
      <c r="F89" s="41"/>
      <c r="G89" s="41"/>
      <c r="H89" s="41"/>
      <c r="I89" s="41"/>
      <c r="J89" s="41"/>
      <c r="K89" s="41"/>
      <c r="L89" s="148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6.5" customHeight="1">
      <c r="A90" s="39"/>
      <c r="B90" s="40"/>
      <c r="C90" s="41"/>
      <c r="D90" s="41"/>
      <c r="E90" s="172" t="str">
        <f>E7</f>
        <v>Oprava přejezdů v obvodu Správy tratí Ústí nad Labem pro r. 2022</v>
      </c>
      <c r="F90" s="33"/>
      <c r="G90" s="33"/>
      <c r="H90" s="33"/>
      <c r="I90" s="41"/>
      <c r="J90" s="41"/>
      <c r="K90" s="41"/>
      <c r="L90" s="148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1" customFormat="1" ht="12" customHeight="1">
      <c r="B91" s="22"/>
      <c r="C91" s="33" t="s">
        <v>185</v>
      </c>
      <c r="D91" s="23"/>
      <c r="E91" s="23"/>
      <c r="F91" s="23"/>
      <c r="G91" s="23"/>
      <c r="H91" s="23"/>
      <c r="I91" s="23"/>
      <c r="J91" s="23"/>
      <c r="K91" s="23"/>
      <c r="L91" s="21"/>
    </row>
    <row r="92" s="1" customFormat="1" ht="16.5" customHeight="1">
      <c r="B92" s="22"/>
      <c r="C92" s="23"/>
      <c r="D92" s="23"/>
      <c r="E92" s="172" t="s">
        <v>864</v>
      </c>
      <c r="F92" s="23"/>
      <c r="G92" s="23"/>
      <c r="H92" s="23"/>
      <c r="I92" s="23"/>
      <c r="J92" s="23"/>
      <c r="K92" s="23"/>
      <c r="L92" s="21"/>
    </row>
    <row r="93" s="1" customFormat="1" ht="12" customHeight="1">
      <c r="B93" s="22"/>
      <c r="C93" s="33" t="s">
        <v>187</v>
      </c>
      <c r="D93" s="23"/>
      <c r="E93" s="23"/>
      <c r="F93" s="23"/>
      <c r="G93" s="23"/>
      <c r="H93" s="23"/>
      <c r="I93" s="23"/>
      <c r="J93" s="23"/>
      <c r="K93" s="23"/>
      <c r="L93" s="21"/>
    </row>
    <row r="94" s="2" customFormat="1" ht="16.5" customHeight="1">
      <c r="A94" s="39"/>
      <c r="B94" s="40"/>
      <c r="C94" s="41"/>
      <c r="D94" s="41"/>
      <c r="E94" s="173" t="s">
        <v>865</v>
      </c>
      <c r="F94" s="41"/>
      <c r="G94" s="41"/>
      <c r="H94" s="41"/>
      <c r="I94" s="41"/>
      <c r="J94" s="41"/>
      <c r="K94" s="41"/>
      <c r="L94" s="148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2" customHeight="1">
      <c r="A95" s="39"/>
      <c r="B95" s="40"/>
      <c r="C95" s="33" t="s">
        <v>189</v>
      </c>
      <c r="D95" s="41"/>
      <c r="E95" s="41"/>
      <c r="F95" s="41"/>
      <c r="G95" s="41"/>
      <c r="H95" s="41"/>
      <c r="I95" s="41"/>
      <c r="J95" s="41"/>
      <c r="K95" s="41"/>
      <c r="L95" s="148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6.5" customHeight="1">
      <c r="A96" s="39"/>
      <c r="B96" s="40"/>
      <c r="C96" s="41"/>
      <c r="D96" s="41"/>
      <c r="E96" s="70" t="str">
        <f>E13</f>
        <v>SO 5.1 - ZRN</v>
      </c>
      <c r="F96" s="41"/>
      <c r="G96" s="41"/>
      <c r="H96" s="41"/>
      <c r="I96" s="41"/>
      <c r="J96" s="41"/>
      <c r="K96" s="41"/>
      <c r="L96" s="148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6.96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148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12" customHeight="1">
      <c r="A98" s="39"/>
      <c r="B98" s="40"/>
      <c r="C98" s="33" t="s">
        <v>21</v>
      </c>
      <c r="D98" s="41"/>
      <c r="E98" s="41"/>
      <c r="F98" s="28" t="str">
        <f>F16</f>
        <v>Obvod ST Ústí n.L.</v>
      </c>
      <c r="G98" s="41"/>
      <c r="H98" s="41"/>
      <c r="I98" s="33" t="s">
        <v>23</v>
      </c>
      <c r="J98" s="73" t="str">
        <f>IF(J16="","",J16)</f>
        <v>31. 8. 2021</v>
      </c>
      <c r="K98" s="41"/>
      <c r="L98" s="148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6.96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148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15.15" customHeight="1">
      <c r="A100" s="39"/>
      <c r="B100" s="40"/>
      <c r="C100" s="33" t="s">
        <v>25</v>
      </c>
      <c r="D100" s="41"/>
      <c r="E100" s="41"/>
      <c r="F100" s="28" t="str">
        <f>E19</f>
        <v>Správa železnic, státní organizace</v>
      </c>
      <c r="G100" s="41"/>
      <c r="H100" s="41"/>
      <c r="I100" s="33" t="s">
        <v>31</v>
      </c>
      <c r="J100" s="37" t="str">
        <f>E25</f>
        <v xml:space="preserve"> </v>
      </c>
      <c r="K100" s="41"/>
      <c r="L100" s="148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15.15" customHeight="1">
      <c r="A101" s="39"/>
      <c r="B101" s="40"/>
      <c r="C101" s="33" t="s">
        <v>29</v>
      </c>
      <c r="D101" s="41"/>
      <c r="E101" s="41"/>
      <c r="F101" s="28" t="str">
        <f>IF(E22="","",E22)</f>
        <v>Vyplň údaj</v>
      </c>
      <c r="G101" s="41"/>
      <c r="H101" s="41"/>
      <c r="I101" s="33" t="s">
        <v>33</v>
      </c>
      <c r="J101" s="37" t="str">
        <f>E28</f>
        <v>Jan Seemann</v>
      </c>
      <c r="K101" s="41"/>
      <c r="L101" s="148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10.32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148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11" customFormat="1" ht="29.28" customHeight="1">
      <c r="A103" s="189"/>
      <c r="B103" s="190"/>
      <c r="C103" s="191" t="s">
        <v>213</v>
      </c>
      <c r="D103" s="192" t="s">
        <v>56</v>
      </c>
      <c r="E103" s="192" t="s">
        <v>52</v>
      </c>
      <c r="F103" s="192" t="s">
        <v>53</v>
      </c>
      <c r="G103" s="192" t="s">
        <v>214</v>
      </c>
      <c r="H103" s="192" t="s">
        <v>215</v>
      </c>
      <c r="I103" s="192" t="s">
        <v>216</v>
      </c>
      <c r="J103" s="192" t="s">
        <v>195</v>
      </c>
      <c r="K103" s="193" t="s">
        <v>217</v>
      </c>
      <c r="L103" s="194"/>
      <c r="M103" s="93" t="s">
        <v>19</v>
      </c>
      <c r="N103" s="94" t="s">
        <v>41</v>
      </c>
      <c r="O103" s="94" t="s">
        <v>218</v>
      </c>
      <c r="P103" s="94" t="s">
        <v>219</v>
      </c>
      <c r="Q103" s="94" t="s">
        <v>220</v>
      </c>
      <c r="R103" s="94" t="s">
        <v>221</v>
      </c>
      <c r="S103" s="94" t="s">
        <v>222</v>
      </c>
      <c r="T103" s="95" t="s">
        <v>223</v>
      </c>
      <c r="U103" s="189"/>
      <c r="V103" s="189"/>
      <c r="W103" s="189"/>
      <c r="X103" s="189"/>
      <c r="Y103" s="189"/>
      <c r="Z103" s="189"/>
      <c r="AA103" s="189"/>
      <c r="AB103" s="189"/>
      <c r="AC103" s="189"/>
      <c r="AD103" s="189"/>
      <c r="AE103" s="189"/>
    </row>
    <row r="104" s="2" customFormat="1" ht="22.8" customHeight="1">
      <c r="A104" s="39"/>
      <c r="B104" s="40"/>
      <c r="C104" s="100" t="s">
        <v>224</v>
      </c>
      <c r="D104" s="41"/>
      <c r="E104" s="41"/>
      <c r="F104" s="41"/>
      <c r="G104" s="41"/>
      <c r="H104" s="41"/>
      <c r="I104" s="41"/>
      <c r="J104" s="195">
        <f>BK104</f>
        <v>0</v>
      </c>
      <c r="K104" s="41"/>
      <c r="L104" s="45"/>
      <c r="M104" s="96"/>
      <c r="N104" s="196"/>
      <c r="O104" s="97"/>
      <c r="P104" s="197">
        <f>P105</f>
        <v>0</v>
      </c>
      <c r="Q104" s="97"/>
      <c r="R104" s="197">
        <f>R105</f>
        <v>337.23648200000002</v>
      </c>
      <c r="S104" s="97"/>
      <c r="T104" s="198">
        <f>T105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70</v>
      </c>
      <c r="AU104" s="18" t="s">
        <v>196</v>
      </c>
      <c r="BK104" s="199">
        <f>BK105</f>
        <v>0</v>
      </c>
    </row>
    <row r="105" s="12" customFormat="1" ht="25.92" customHeight="1">
      <c r="A105" s="12"/>
      <c r="B105" s="200"/>
      <c r="C105" s="201"/>
      <c r="D105" s="202" t="s">
        <v>70</v>
      </c>
      <c r="E105" s="203" t="s">
        <v>225</v>
      </c>
      <c r="F105" s="203" t="s">
        <v>226</v>
      </c>
      <c r="G105" s="201"/>
      <c r="H105" s="201"/>
      <c r="I105" s="204"/>
      <c r="J105" s="205">
        <f>BK105</f>
        <v>0</v>
      </c>
      <c r="K105" s="201"/>
      <c r="L105" s="206"/>
      <c r="M105" s="207"/>
      <c r="N105" s="208"/>
      <c r="O105" s="208"/>
      <c r="P105" s="209">
        <f>P106+P108+P131+P136+P148+P166+P175+P193+P207+P220+P227+P253</f>
        <v>0</v>
      </c>
      <c r="Q105" s="208"/>
      <c r="R105" s="209">
        <f>R106+R108+R131+R136+R148+R166+R175+R193+R207+R220+R227+R253</f>
        <v>337.23648200000002</v>
      </c>
      <c r="S105" s="208"/>
      <c r="T105" s="210">
        <f>T106+T108+T131+T136+T148+T166+T175+T193+T207+T220+T227+T253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11" t="s">
        <v>75</v>
      </c>
      <c r="AT105" s="212" t="s">
        <v>70</v>
      </c>
      <c r="AU105" s="212" t="s">
        <v>71</v>
      </c>
      <c r="AY105" s="211" t="s">
        <v>227</v>
      </c>
      <c r="BK105" s="213">
        <f>BK106+BK108+BK131+BK136+BK148+BK166+BK175+BK193+BK207+BK220+BK227+BK253</f>
        <v>0</v>
      </c>
    </row>
    <row r="106" s="12" customFormat="1" ht="22.8" customHeight="1">
      <c r="A106" s="12"/>
      <c r="B106" s="200"/>
      <c r="C106" s="201"/>
      <c r="D106" s="202" t="s">
        <v>70</v>
      </c>
      <c r="E106" s="214" t="s">
        <v>75</v>
      </c>
      <c r="F106" s="214" t="s">
        <v>228</v>
      </c>
      <c r="G106" s="201"/>
      <c r="H106" s="201"/>
      <c r="I106" s="204"/>
      <c r="J106" s="215">
        <f>BK106</f>
        <v>0</v>
      </c>
      <c r="K106" s="201"/>
      <c r="L106" s="206"/>
      <c r="M106" s="207"/>
      <c r="N106" s="208"/>
      <c r="O106" s="208"/>
      <c r="P106" s="209">
        <f>P107</f>
        <v>0</v>
      </c>
      <c r="Q106" s="208"/>
      <c r="R106" s="209">
        <f>R107</f>
        <v>0</v>
      </c>
      <c r="S106" s="208"/>
      <c r="T106" s="210">
        <f>T107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11" t="s">
        <v>75</v>
      </c>
      <c r="AT106" s="212" t="s">
        <v>70</v>
      </c>
      <c r="AU106" s="212" t="s">
        <v>75</v>
      </c>
      <c r="AY106" s="211" t="s">
        <v>227</v>
      </c>
      <c r="BK106" s="213">
        <f>BK107</f>
        <v>0</v>
      </c>
    </row>
    <row r="107" s="2" customFormat="1" ht="24.15" customHeight="1">
      <c r="A107" s="39"/>
      <c r="B107" s="40"/>
      <c r="C107" s="216" t="s">
        <v>75</v>
      </c>
      <c r="D107" s="216" t="s">
        <v>229</v>
      </c>
      <c r="E107" s="217" t="s">
        <v>230</v>
      </c>
      <c r="F107" s="218" t="s">
        <v>231</v>
      </c>
      <c r="G107" s="219" t="s">
        <v>180</v>
      </c>
      <c r="H107" s="220">
        <v>18</v>
      </c>
      <c r="I107" s="221"/>
      <c r="J107" s="222">
        <f>ROUND(I107*H107,2)</f>
        <v>0</v>
      </c>
      <c r="K107" s="218" t="s">
        <v>232</v>
      </c>
      <c r="L107" s="45"/>
      <c r="M107" s="223" t="s">
        <v>19</v>
      </c>
      <c r="N107" s="224" t="s">
        <v>42</v>
      </c>
      <c r="O107" s="85"/>
      <c r="P107" s="225">
        <f>O107*H107</f>
        <v>0</v>
      </c>
      <c r="Q107" s="225">
        <v>0</v>
      </c>
      <c r="R107" s="225">
        <f>Q107*H107</f>
        <v>0</v>
      </c>
      <c r="S107" s="225">
        <v>0</v>
      </c>
      <c r="T107" s="226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7" t="s">
        <v>233</v>
      </c>
      <c r="AT107" s="227" t="s">
        <v>229</v>
      </c>
      <c r="AU107" s="227" t="s">
        <v>79</v>
      </c>
      <c r="AY107" s="18" t="s">
        <v>227</v>
      </c>
      <c r="BE107" s="228">
        <f>IF(N107="základní",J107,0)</f>
        <v>0</v>
      </c>
      <c r="BF107" s="228">
        <f>IF(N107="snížená",J107,0)</f>
        <v>0</v>
      </c>
      <c r="BG107" s="228">
        <f>IF(N107="zákl. přenesená",J107,0)</f>
        <v>0</v>
      </c>
      <c r="BH107" s="228">
        <f>IF(N107="sníž. přenesená",J107,0)</f>
        <v>0</v>
      </c>
      <c r="BI107" s="228">
        <f>IF(N107="nulová",J107,0)</f>
        <v>0</v>
      </c>
      <c r="BJ107" s="18" t="s">
        <v>75</v>
      </c>
      <c r="BK107" s="228">
        <f>ROUND(I107*H107,2)</f>
        <v>0</v>
      </c>
      <c r="BL107" s="18" t="s">
        <v>233</v>
      </c>
      <c r="BM107" s="227" t="s">
        <v>234</v>
      </c>
    </row>
    <row r="108" s="12" customFormat="1" ht="22.8" customHeight="1">
      <c r="A108" s="12"/>
      <c r="B108" s="200"/>
      <c r="C108" s="201"/>
      <c r="D108" s="202" t="s">
        <v>70</v>
      </c>
      <c r="E108" s="214" t="s">
        <v>79</v>
      </c>
      <c r="F108" s="214" t="s">
        <v>245</v>
      </c>
      <c r="G108" s="201"/>
      <c r="H108" s="201"/>
      <c r="I108" s="204"/>
      <c r="J108" s="215">
        <f>BK108</f>
        <v>0</v>
      </c>
      <c r="K108" s="201"/>
      <c r="L108" s="206"/>
      <c r="M108" s="207"/>
      <c r="N108" s="208"/>
      <c r="O108" s="208"/>
      <c r="P108" s="209">
        <f>SUM(P109:P130)</f>
        <v>0</v>
      </c>
      <c r="Q108" s="208"/>
      <c r="R108" s="209">
        <f>SUM(R109:R130)</f>
        <v>0</v>
      </c>
      <c r="S108" s="208"/>
      <c r="T108" s="210">
        <f>SUM(T109:T130)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11" t="s">
        <v>75</v>
      </c>
      <c r="AT108" s="212" t="s">
        <v>70</v>
      </c>
      <c r="AU108" s="212" t="s">
        <v>75</v>
      </c>
      <c r="AY108" s="211" t="s">
        <v>227</v>
      </c>
      <c r="BK108" s="213">
        <f>SUM(BK109:BK130)</f>
        <v>0</v>
      </c>
    </row>
    <row r="109" s="2" customFormat="1" ht="33" customHeight="1">
      <c r="A109" s="39"/>
      <c r="B109" s="40"/>
      <c r="C109" s="216" t="s">
        <v>79</v>
      </c>
      <c r="D109" s="216" t="s">
        <v>229</v>
      </c>
      <c r="E109" s="217" t="s">
        <v>246</v>
      </c>
      <c r="F109" s="218" t="s">
        <v>247</v>
      </c>
      <c r="G109" s="219" t="s">
        <v>172</v>
      </c>
      <c r="H109" s="220">
        <v>47</v>
      </c>
      <c r="I109" s="221"/>
      <c r="J109" s="222">
        <f>ROUND(I109*H109,2)</f>
        <v>0</v>
      </c>
      <c r="K109" s="218" t="s">
        <v>232</v>
      </c>
      <c r="L109" s="45"/>
      <c r="M109" s="223" t="s">
        <v>19</v>
      </c>
      <c r="N109" s="224" t="s">
        <v>42</v>
      </c>
      <c r="O109" s="85"/>
      <c r="P109" s="225">
        <f>O109*H109</f>
        <v>0</v>
      </c>
      <c r="Q109" s="225">
        <v>0</v>
      </c>
      <c r="R109" s="225">
        <f>Q109*H109</f>
        <v>0</v>
      </c>
      <c r="S109" s="225">
        <v>0</v>
      </c>
      <c r="T109" s="226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7" t="s">
        <v>122</v>
      </c>
      <c r="AT109" s="227" t="s">
        <v>229</v>
      </c>
      <c r="AU109" s="227" t="s">
        <v>79</v>
      </c>
      <c r="AY109" s="18" t="s">
        <v>227</v>
      </c>
      <c r="BE109" s="228">
        <f>IF(N109="základní",J109,0)</f>
        <v>0</v>
      </c>
      <c r="BF109" s="228">
        <f>IF(N109="snížená",J109,0)</f>
        <v>0</v>
      </c>
      <c r="BG109" s="228">
        <f>IF(N109="zákl. přenesená",J109,0)</f>
        <v>0</v>
      </c>
      <c r="BH109" s="228">
        <f>IF(N109="sníž. přenesená",J109,0)</f>
        <v>0</v>
      </c>
      <c r="BI109" s="228">
        <f>IF(N109="nulová",J109,0)</f>
        <v>0</v>
      </c>
      <c r="BJ109" s="18" t="s">
        <v>75</v>
      </c>
      <c r="BK109" s="228">
        <f>ROUND(I109*H109,2)</f>
        <v>0</v>
      </c>
      <c r="BL109" s="18" t="s">
        <v>122</v>
      </c>
      <c r="BM109" s="227" t="s">
        <v>875</v>
      </c>
    </row>
    <row r="110" s="13" customFormat="1">
      <c r="A110" s="13"/>
      <c r="B110" s="234"/>
      <c r="C110" s="235"/>
      <c r="D110" s="229" t="s">
        <v>242</v>
      </c>
      <c r="E110" s="236" t="s">
        <v>19</v>
      </c>
      <c r="F110" s="237" t="s">
        <v>876</v>
      </c>
      <c r="G110" s="235"/>
      <c r="H110" s="238">
        <v>14.5</v>
      </c>
      <c r="I110" s="239"/>
      <c r="J110" s="235"/>
      <c r="K110" s="235"/>
      <c r="L110" s="240"/>
      <c r="M110" s="241"/>
      <c r="N110" s="242"/>
      <c r="O110" s="242"/>
      <c r="P110" s="242"/>
      <c r="Q110" s="242"/>
      <c r="R110" s="242"/>
      <c r="S110" s="242"/>
      <c r="T110" s="24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4" t="s">
        <v>242</v>
      </c>
      <c r="AU110" s="244" t="s">
        <v>79</v>
      </c>
      <c r="AV110" s="13" t="s">
        <v>79</v>
      </c>
      <c r="AW110" s="13" t="s">
        <v>32</v>
      </c>
      <c r="AX110" s="13" t="s">
        <v>71</v>
      </c>
      <c r="AY110" s="244" t="s">
        <v>227</v>
      </c>
    </row>
    <row r="111" s="13" customFormat="1">
      <c r="A111" s="13"/>
      <c r="B111" s="234"/>
      <c r="C111" s="235"/>
      <c r="D111" s="229" t="s">
        <v>242</v>
      </c>
      <c r="E111" s="236" t="s">
        <v>19</v>
      </c>
      <c r="F111" s="237" t="s">
        <v>877</v>
      </c>
      <c r="G111" s="235"/>
      <c r="H111" s="238">
        <v>32.5</v>
      </c>
      <c r="I111" s="239"/>
      <c r="J111" s="235"/>
      <c r="K111" s="235"/>
      <c r="L111" s="240"/>
      <c r="M111" s="241"/>
      <c r="N111" s="242"/>
      <c r="O111" s="242"/>
      <c r="P111" s="242"/>
      <c r="Q111" s="242"/>
      <c r="R111" s="242"/>
      <c r="S111" s="242"/>
      <c r="T111" s="24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4" t="s">
        <v>242</v>
      </c>
      <c r="AU111" s="244" t="s">
        <v>79</v>
      </c>
      <c r="AV111" s="13" t="s">
        <v>79</v>
      </c>
      <c r="AW111" s="13" t="s">
        <v>32</v>
      </c>
      <c r="AX111" s="13" t="s">
        <v>71</v>
      </c>
      <c r="AY111" s="244" t="s">
        <v>227</v>
      </c>
    </row>
    <row r="112" s="14" customFormat="1">
      <c r="A112" s="14"/>
      <c r="B112" s="245"/>
      <c r="C112" s="246"/>
      <c r="D112" s="229" t="s">
        <v>242</v>
      </c>
      <c r="E112" s="247" t="s">
        <v>175</v>
      </c>
      <c r="F112" s="248" t="s">
        <v>244</v>
      </c>
      <c r="G112" s="246"/>
      <c r="H112" s="249">
        <v>47</v>
      </c>
      <c r="I112" s="250"/>
      <c r="J112" s="246"/>
      <c r="K112" s="246"/>
      <c r="L112" s="251"/>
      <c r="M112" s="252"/>
      <c r="N112" s="253"/>
      <c r="O112" s="253"/>
      <c r="P112" s="253"/>
      <c r="Q112" s="253"/>
      <c r="R112" s="253"/>
      <c r="S112" s="253"/>
      <c r="T112" s="25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5" t="s">
        <v>242</v>
      </c>
      <c r="AU112" s="255" t="s">
        <v>79</v>
      </c>
      <c r="AV112" s="14" t="s">
        <v>122</v>
      </c>
      <c r="AW112" s="14" t="s">
        <v>32</v>
      </c>
      <c r="AX112" s="14" t="s">
        <v>75</v>
      </c>
      <c r="AY112" s="255" t="s">
        <v>227</v>
      </c>
    </row>
    <row r="113" s="2" customFormat="1" ht="33" customHeight="1">
      <c r="A113" s="39"/>
      <c r="B113" s="40"/>
      <c r="C113" s="216" t="s">
        <v>87</v>
      </c>
      <c r="D113" s="216" t="s">
        <v>229</v>
      </c>
      <c r="E113" s="217" t="s">
        <v>251</v>
      </c>
      <c r="F113" s="218" t="s">
        <v>252</v>
      </c>
      <c r="G113" s="219" t="s">
        <v>172</v>
      </c>
      <c r="H113" s="220">
        <v>39</v>
      </c>
      <c r="I113" s="221"/>
      <c r="J113" s="222">
        <f>ROUND(I113*H113,2)</f>
        <v>0</v>
      </c>
      <c r="K113" s="218" t="s">
        <v>232</v>
      </c>
      <c r="L113" s="45"/>
      <c r="M113" s="223" t="s">
        <v>19</v>
      </c>
      <c r="N113" s="224" t="s">
        <v>42</v>
      </c>
      <c r="O113" s="85"/>
      <c r="P113" s="225">
        <f>O113*H113</f>
        <v>0</v>
      </c>
      <c r="Q113" s="225">
        <v>0</v>
      </c>
      <c r="R113" s="225">
        <f>Q113*H113</f>
        <v>0</v>
      </c>
      <c r="S113" s="225">
        <v>0</v>
      </c>
      <c r="T113" s="226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7" t="s">
        <v>233</v>
      </c>
      <c r="AT113" s="227" t="s">
        <v>229</v>
      </c>
      <c r="AU113" s="227" t="s">
        <v>79</v>
      </c>
      <c r="AY113" s="18" t="s">
        <v>227</v>
      </c>
      <c r="BE113" s="228">
        <f>IF(N113="základní",J113,0)</f>
        <v>0</v>
      </c>
      <c r="BF113" s="228">
        <f>IF(N113="snížená",J113,0)</f>
        <v>0</v>
      </c>
      <c r="BG113" s="228">
        <f>IF(N113="zákl. přenesená",J113,0)</f>
        <v>0</v>
      </c>
      <c r="BH113" s="228">
        <f>IF(N113="sníž. přenesená",J113,0)</f>
        <v>0</v>
      </c>
      <c r="BI113" s="228">
        <f>IF(N113="nulová",J113,0)</f>
        <v>0</v>
      </c>
      <c r="BJ113" s="18" t="s">
        <v>75</v>
      </c>
      <c r="BK113" s="228">
        <f>ROUND(I113*H113,2)</f>
        <v>0</v>
      </c>
      <c r="BL113" s="18" t="s">
        <v>233</v>
      </c>
      <c r="BM113" s="227" t="s">
        <v>253</v>
      </c>
    </row>
    <row r="114" s="13" customFormat="1">
      <c r="A114" s="13"/>
      <c r="B114" s="234"/>
      <c r="C114" s="235"/>
      <c r="D114" s="229" t="s">
        <v>242</v>
      </c>
      <c r="E114" s="236" t="s">
        <v>19</v>
      </c>
      <c r="F114" s="237" t="s">
        <v>878</v>
      </c>
      <c r="G114" s="235"/>
      <c r="H114" s="238">
        <v>12.5</v>
      </c>
      <c r="I114" s="239"/>
      <c r="J114" s="235"/>
      <c r="K114" s="235"/>
      <c r="L114" s="240"/>
      <c r="M114" s="241"/>
      <c r="N114" s="242"/>
      <c r="O114" s="242"/>
      <c r="P114" s="242"/>
      <c r="Q114" s="242"/>
      <c r="R114" s="242"/>
      <c r="S114" s="242"/>
      <c r="T114" s="24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4" t="s">
        <v>242</v>
      </c>
      <c r="AU114" s="244" t="s">
        <v>79</v>
      </c>
      <c r="AV114" s="13" t="s">
        <v>79</v>
      </c>
      <c r="AW114" s="13" t="s">
        <v>32</v>
      </c>
      <c r="AX114" s="13" t="s">
        <v>71</v>
      </c>
      <c r="AY114" s="244" t="s">
        <v>227</v>
      </c>
    </row>
    <row r="115" s="13" customFormat="1">
      <c r="A115" s="13"/>
      <c r="B115" s="234"/>
      <c r="C115" s="235"/>
      <c r="D115" s="229" t="s">
        <v>242</v>
      </c>
      <c r="E115" s="236" t="s">
        <v>19</v>
      </c>
      <c r="F115" s="237" t="s">
        <v>879</v>
      </c>
      <c r="G115" s="235"/>
      <c r="H115" s="238">
        <v>12.5</v>
      </c>
      <c r="I115" s="239"/>
      <c r="J115" s="235"/>
      <c r="K115" s="235"/>
      <c r="L115" s="240"/>
      <c r="M115" s="241"/>
      <c r="N115" s="242"/>
      <c r="O115" s="242"/>
      <c r="P115" s="242"/>
      <c r="Q115" s="242"/>
      <c r="R115" s="242"/>
      <c r="S115" s="242"/>
      <c r="T115" s="24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4" t="s">
        <v>242</v>
      </c>
      <c r="AU115" s="244" t="s">
        <v>79</v>
      </c>
      <c r="AV115" s="13" t="s">
        <v>79</v>
      </c>
      <c r="AW115" s="13" t="s">
        <v>32</v>
      </c>
      <c r="AX115" s="13" t="s">
        <v>71</v>
      </c>
      <c r="AY115" s="244" t="s">
        <v>227</v>
      </c>
    </row>
    <row r="116" s="13" customFormat="1">
      <c r="A116" s="13"/>
      <c r="B116" s="234"/>
      <c r="C116" s="235"/>
      <c r="D116" s="229" t="s">
        <v>242</v>
      </c>
      <c r="E116" s="236" t="s">
        <v>19</v>
      </c>
      <c r="F116" s="237" t="s">
        <v>880</v>
      </c>
      <c r="G116" s="235"/>
      <c r="H116" s="238">
        <v>14</v>
      </c>
      <c r="I116" s="239"/>
      <c r="J116" s="235"/>
      <c r="K116" s="235"/>
      <c r="L116" s="240"/>
      <c r="M116" s="241"/>
      <c r="N116" s="242"/>
      <c r="O116" s="242"/>
      <c r="P116" s="242"/>
      <c r="Q116" s="242"/>
      <c r="R116" s="242"/>
      <c r="S116" s="242"/>
      <c r="T116" s="24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4" t="s">
        <v>242</v>
      </c>
      <c r="AU116" s="244" t="s">
        <v>79</v>
      </c>
      <c r="AV116" s="13" t="s">
        <v>79</v>
      </c>
      <c r="AW116" s="13" t="s">
        <v>32</v>
      </c>
      <c r="AX116" s="13" t="s">
        <v>71</v>
      </c>
      <c r="AY116" s="244" t="s">
        <v>227</v>
      </c>
    </row>
    <row r="117" s="14" customFormat="1">
      <c r="A117" s="14"/>
      <c r="B117" s="245"/>
      <c r="C117" s="246"/>
      <c r="D117" s="229" t="s">
        <v>242</v>
      </c>
      <c r="E117" s="247" t="s">
        <v>170</v>
      </c>
      <c r="F117" s="248" t="s">
        <v>244</v>
      </c>
      <c r="G117" s="246"/>
      <c r="H117" s="249">
        <v>39</v>
      </c>
      <c r="I117" s="250"/>
      <c r="J117" s="246"/>
      <c r="K117" s="246"/>
      <c r="L117" s="251"/>
      <c r="M117" s="252"/>
      <c r="N117" s="253"/>
      <c r="O117" s="253"/>
      <c r="P117" s="253"/>
      <c r="Q117" s="253"/>
      <c r="R117" s="253"/>
      <c r="S117" s="253"/>
      <c r="T117" s="25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5" t="s">
        <v>242</v>
      </c>
      <c r="AU117" s="255" t="s">
        <v>79</v>
      </c>
      <c r="AV117" s="14" t="s">
        <v>122</v>
      </c>
      <c r="AW117" s="14" t="s">
        <v>32</v>
      </c>
      <c r="AX117" s="14" t="s">
        <v>75</v>
      </c>
      <c r="AY117" s="255" t="s">
        <v>227</v>
      </c>
    </row>
    <row r="118" s="2" customFormat="1" ht="37.8" customHeight="1">
      <c r="A118" s="39"/>
      <c r="B118" s="40"/>
      <c r="C118" s="216" t="s">
        <v>122</v>
      </c>
      <c r="D118" s="216" t="s">
        <v>229</v>
      </c>
      <c r="E118" s="217" t="s">
        <v>670</v>
      </c>
      <c r="F118" s="218" t="s">
        <v>671</v>
      </c>
      <c r="G118" s="219" t="s">
        <v>168</v>
      </c>
      <c r="H118" s="220">
        <v>6.7199999999999998</v>
      </c>
      <c r="I118" s="221"/>
      <c r="J118" s="222">
        <f>ROUND(I118*H118,2)</f>
        <v>0</v>
      </c>
      <c r="K118" s="218" t="s">
        <v>232</v>
      </c>
      <c r="L118" s="45"/>
      <c r="M118" s="223" t="s">
        <v>19</v>
      </c>
      <c r="N118" s="224" t="s">
        <v>42</v>
      </c>
      <c r="O118" s="85"/>
      <c r="P118" s="225">
        <f>O118*H118</f>
        <v>0</v>
      </c>
      <c r="Q118" s="225">
        <v>0</v>
      </c>
      <c r="R118" s="225">
        <f>Q118*H118</f>
        <v>0</v>
      </c>
      <c r="S118" s="225">
        <v>0</v>
      </c>
      <c r="T118" s="226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7" t="s">
        <v>122</v>
      </c>
      <c r="AT118" s="227" t="s">
        <v>229</v>
      </c>
      <c r="AU118" s="227" t="s">
        <v>79</v>
      </c>
      <c r="AY118" s="18" t="s">
        <v>227</v>
      </c>
      <c r="BE118" s="228">
        <f>IF(N118="základní",J118,0)</f>
        <v>0</v>
      </c>
      <c r="BF118" s="228">
        <f>IF(N118="snížená",J118,0)</f>
        <v>0</v>
      </c>
      <c r="BG118" s="228">
        <f>IF(N118="zákl. přenesená",J118,0)</f>
        <v>0</v>
      </c>
      <c r="BH118" s="228">
        <f>IF(N118="sníž. přenesená",J118,0)</f>
        <v>0</v>
      </c>
      <c r="BI118" s="228">
        <f>IF(N118="nulová",J118,0)</f>
        <v>0</v>
      </c>
      <c r="BJ118" s="18" t="s">
        <v>75</v>
      </c>
      <c r="BK118" s="228">
        <f>ROUND(I118*H118,2)</f>
        <v>0</v>
      </c>
      <c r="BL118" s="18" t="s">
        <v>122</v>
      </c>
      <c r="BM118" s="227" t="s">
        <v>881</v>
      </c>
    </row>
    <row r="119" s="13" customFormat="1">
      <c r="A119" s="13"/>
      <c r="B119" s="234"/>
      <c r="C119" s="235"/>
      <c r="D119" s="229" t="s">
        <v>242</v>
      </c>
      <c r="E119" s="236" t="s">
        <v>673</v>
      </c>
      <c r="F119" s="237" t="s">
        <v>674</v>
      </c>
      <c r="G119" s="235"/>
      <c r="H119" s="238">
        <v>6.7199999999999998</v>
      </c>
      <c r="I119" s="239"/>
      <c r="J119" s="235"/>
      <c r="K119" s="235"/>
      <c r="L119" s="240"/>
      <c r="M119" s="241"/>
      <c r="N119" s="242"/>
      <c r="O119" s="242"/>
      <c r="P119" s="242"/>
      <c r="Q119" s="242"/>
      <c r="R119" s="242"/>
      <c r="S119" s="242"/>
      <c r="T119" s="24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4" t="s">
        <v>242</v>
      </c>
      <c r="AU119" s="244" t="s">
        <v>79</v>
      </c>
      <c r="AV119" s="13" t="s">
        <v>79</v>
      </c>
      <c r="AW119" s="13" t="s">
        <v>32</v>
      </c>
      <c r="AX119" s="13" t="s">
        <v>75</v>
      </c>
      <c r="AY119" s="244" t="s">
        <v>227</v>
      </c>
    </row>
    <row r="120" s="2" customFormat="1" ht="62.7" customHeight="1">
      <c r="A120" s="39"/>
      <c r="B120" s="40"/>
      <c r="C120" s="216" t="s">
        <v>134</v>
      </c>
      <c r="D120" s="216" t="s">
        <v>229</v>
      </c>
      <c r="E120" s="217" t="s">
        <v>301</v>
      </c>
      <c r="F120" s="218" t="s">
        <v>302</v>
      </c>
      <c r="G120" s="219" t="s">
        <v>259</v>
      </c>
      <c r="H120" s="220">
        <v>35.097999999999999</v>
      </c>
      <c r="I120" s="221"/>
      <c r="J120" s="222">
        <f>ROUND(I120*H120,2)</f>
        <v>0</v>
      </c>
      <c r="K120" s="218" t="s">
        <v>232</v>
      </c>
      <c r="L120" s="45"/>
      <c r="M120" s="223" t="s">
        <v>19</v>
      </c>
      <c r="N120" s="224" t="s">
        <v>42</v>
      </c>
      <c r="O120" s="85"/>
      <c r="P120" s="225">
        <f>O120*H120</f>
        <v>0</v>
      </c>
      <c r="Q120" s="225">
        <v>0</v>
      </c>
      <c r="R120" s="225">
        <f>Q120*H120</f>
        <v>0</v>
      </c>
      <c r="S120" s="225">
        <v>0</v>
      </c>
      <c r="T120" s="226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7" t="s">
        <v>233</v>
      </c>
      <c r="AT120" s="227" t="s">
        <v>229</v>
      </c>
      <c r="AU120" s="227" t="s">
        <v>79</v>
      </c>
      <c r="AY120" s="18" t="s">
        <v>227</v>
      </c>
      <c r="BE120" s="228">
        <f>IF(N120="základní",J120,0)</f>
        <v>0</v>
      </c>
      <c r="BF120" s="228">
        <f>IF(N120="snížená",J120,0)</f>
        <v>0</v>
      </c>
      <c r="BG120" s="228">
        <f>IF(N120="zákl. přenesená",J120,0)</f>
        <v>0</v>
      </c>
      <c r="BH120" s="228">
        <f>IF(N120="sníž. přenesená",J120,0)</f>
        <v>0</v>
      </c>
      <c r="BI120" s="228">
        <f>IF(N120="nulová",J120,0)</f>
        <v>0</v>
      </c>
      <c r="BJ120" s="18" t="s">
        <v>75</v>
      </c>
      <c r="BK120" s="228">
        <f>ROUND(I120*H120,2)</f>
        <v>0</v>
      </c>
      <c r="BL120" s="18" t="s">
        <v>233</v>
      </c>
      <c r="BM120" s="227" t="s">
        <v>882</v>
      </c>
    </row>
    <row r="121" s="2" customFormat="1">
      <c r="A121" s="39"/>
      <c r="B121" s="40"/>
      <c r="C121" s="41"/>
      <c r="D121" s="229" t="s">
        <v>240</v>
      </c>
      <c r="E121" s="41"/>
      <c r="F121" s="230" t="s">
        <v>261</v>
      </c>
      <c r="G121" s="41"/>
      <c r="H121" s="41"/>
      <c r="I121" s="231"/>
      <c r="J121" s="41"/>
      <c r="K121" s="41"/>
      <c r="L121" s="45"/>
      <c r="M121" s="232"/>
      <c r="N121" s="233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240</v>
      </c>
      <c r="AU121" s="18" t="s">
        <v>79</v>
      </c>
    </row>
    <row r="122" s="13" customFormat="1">
      <c r="A122" s="13"/>
      <c r="B122" s="234"/>
      <c r="C122" s="235"/>
      <c r="D122" s="229" t="s">
        <v>242</v>
      </c>
      <c r="E122" s="236" t="s">
        <v>19</v>
      </c>
      <c r="F122" s="237" t="s">
        <v>262</v>
      </c>
      <c r="G122" s="235"/>
      <c r="H122" s="238">
        <v>17.16</v>
      </c>
      <c r="I122" s="239"/>
      <c r="J122" s="235"/>
      <c r="K122" s="235"/>
      <c r="L122" s="240"/>
      <c r="M122" s="241"/>
      <c r="N122" s="242"/>
      <c r="O122" s="242"/>
      <c r="P122" s="242"/>
      <c r="Q122" s="242"/>
      <c r="R122" s="242"/>
      <c r="S122" s="242"/>
      <c r="T122" s="24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4" t="s">
        <v>242</v>
      </c>
      <c r="AU122" s="244" t="s">
        <v>79</v>
      </c>
      <c r="AV122" s="13" t="s">
        <v>79</v>
      </c>
      <c r="AW122" s="13" t="s">
        <v>32</v>
      </c>
      <c r="AX122" s="13" t="s">
        <v>71</v>
      </c>
      <c r="AY122" s="244" t="s">
        <v>227</v>
      </c>
    </row>
    <row r="123" s="13" customFormat="1">
      <c r="A123" s="13"/>
      <c r="B123" s="234"/>
      <c r="C123" s="235"/>
      <c r="D123" s="229" t="s">
        <v>242</v>
      </c>
      <c r="E123" s="236" t="s">
        <v>19</v>
      </c>
      <c r="F123" s="237" t="s">
        <v>263</v>
      </c>
      <c r="G123" s="235"/>
      <c r="H123" s="238">
        <v>5.1699999999999999</v>
      </c>
      <c r="I123" s="239"/>
      <c r="J123" s="235"/>
      <c r="K123" s="235"/>
      <c r="L123" s="240"/>
      <c r="M123" s="241"/>
      <c r="N123" s="242"/>
      <c r="O123" s="242"/>
      <c r="P123" s="242"/>
      <c r="Q123" s="242"/>
      <c r="R123" s="242"/>
      <c r="S123" s="242"/>
      <c r="T123" s="24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4" t="s">
        <v>242</v>
      </c>
      <c r="AU123" s="244" t="s">
        <v>79</v>
      </c>
      <c r="AV123" s="13" t="s">
        <v>79</v>
      </c>
      <c r="AW123" s="13" t="s">
        <v>32</v>
      </c>
      <c r="AX123" s="13" t="s">
        <v>71</v>
      </c>
      <c r="AY123" s="244" t="s">
        <v>227</v>
      </c>
    </row>
    <row r="124" s="13" customFormat="1">
      <c r="A124" s="13"/>
      <c r="B124" s="234"/>
      <c r="C124" s="235"/>
      <c r="D124" s="229" t="s">
        <v>242</v>
      </c>
      <c r="E124" s="236" t="s">
        <v>19</v>
      </c>
      <c r="F124" s="237" t="s">
        <v>677</v>
      </c>
      <c r="G124" s="235"/>
      <c r="H124" s="238">
        <v>12.768000000000001</v>
      </c>
      <c r="I124" s="239"/>
      <c r="J124" s="235"/>
      <c r="K124" s="235"/>
      <c r="L124" s="240"/>
      <c r="M124" s="241"/>
      <c r="N124" s="242"/>
      <c r="O124" s="242"/>
      <c r="P124" s="242"/>
      <c r="Q124" s="242"/>
      <c r="R124" s="242"/>
      <c r="S124" s="242"/>
      <c r="T124" s="24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4" t="s">
        <v>242</v>
      </c>
      <c r="AU124" s="244" t="s">
        <v>79</v>
      </c>
      <c r="AV124" s="13" t="s">
        <v>79</v>
      </c>
      <c r="AW124" s="13" t="s">
        <v>32</v>
      </c>
      <c r="AX124" s="13" t="s">
        <v>71</v>
      </c>
      <c r="AY124" s="244" t="s">
        <v>227</v>
      </c>
    </row>
    <row r="125" s="14" customFormat="1">
      <c r="A125" s="14"/>
      <c r="B125" s="245"/>
      <c r="C125" s="246"/>
      <c r="D125" s="229" t="s">
        <v>242</v>
      </c>
      <c r="E125" s="247" t="s">
        <v>19</v>
      </c>
      <c r="F125" s="248" t="s">
        <v>244</v>
      </c>
      <c r="G125" s="246"/>
      <c r="H125" s="249">
        <v>35.097999999999999</v>
      </c>
      <c r="I125" s="250"/>
      <c r="J125" s="246"/>
      <c r="K125" s="246"/>
      <c r="L125" s="251"/>
      <c r="M125" s="252"/>
      <c r="N125" s="253"/>
      <c r="O125" s="253"/>
      <c r="P125" s="253"/>
      <c r="Q125" s="253"/>
      <c r="R125" s="253"/>
      <c r="S125" s="253"/>
      <c r="T125" s="25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5" t="s">
        <v>242</v>
      </c>
      <c r="AU125" s="255" t="s">
        <v>79</v>
      </c>
      <c r="AV125" s="14" t="s">
        <v>122</v>
      </c>
      <c r="AW125" s="14" t="s">
        <v>32</v>
      </c>
      <c r="AX125" s="14" t="s">
        <v>75</v>
      </c>
      <c r="AY125" s="255" t="s">
        <v>227</v>
      </c>
    </row>
    <row r="126" s="2" customFormat="1" ht="49.05" customHeight="1">
      <c r="A126" s="39"/>
      <c r="B126" s="40"/>
      <c r="C126" s="216" t="s">
        <v>144</v>
      </c>
      <c r="D126" s="216" t="s">
        <v>229</v>
      </c>
      <c r="E126" s="217" t="s">
        <v>264</v>
      </c>
      <c r="F126" s="218" t="s">
        <v>265</v>
      </c>
      <c r="G126" s="219" t="s">
        <v>259</v>
      </c>
      <c r="H126" s="220">
        <v>35.097999999999999</v>
      </c>
      <c r="I126" s="221"/>
      <c r="J126" s="222">
        <f>ROUND(I126*H126,2)</f>
        <v>0</v>
      </c>
      <c r="K126" s="218" t="s">
        <v>232</v>
      </c>
      <c r="L126" s="45"/>
      <c r="M126" s="223" t="s">
        <v>19</v>
      </c>
      <c r="N126" s="224" t="s">
        <v>42</v>
      </c>
      <c r="O126" s="85"/>
      <c r="P126" s="225">
        <f>O126*H126</f>
        <v>0</v>
      </c>
      <c r="Q126" s="225">
        <v>0</v>
      </c>
      <c r="R126" s="225">
        <f>Q126*H126</f>
        <v>0</v>
      </c>
      <c r="S126" s="225">
        <v>0</v>
      </c>
      <c r="T126" s="226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7" t="s">
        <v>233</v>
      </c>
      <c r="AT126" s="227" t="s">
        <v>229</v>
      </c>
      <c r="AU126" s="227" t="s">
        <v>79</v>
      </c>
      <c r="AY126" s="18" t="s">
        <v>227</v>
      </c>
      <c r="BE126" s="228">
        <f>IF(N126="základní",J126,0)</f>
        <v>0</v>
      </c>
      <c r="BF126" s="228">
        <f>IF(N126="snížená",J126,0)</f>
        <v>0</v>
      </c>
      <c r="BG126" s="228">
        <f>IF(N126="zákl. přenesená",J126,0)</f>
        <v>0</v>
      </c>
      <c r="BH126" s="228">
        <f>IF(N126="sníž. přenesená",J126,0)</f>
        <v>0</v>
      </c>
      <c r="BI126" s="228">
        <f>IF(N126="nulová",J126,0)</f>
        <v>0</v>
      </c>
      <c r="BJ126" s="18" t="s">
        <v>75</v>
      </c>
      <c r="BK126" s="228">
        <f>ROUND(I126*H126,2)</f>
        <v>0</v>
      </c>
      <c r="BL126" s="18" t="s">
        <v>233</v>
      </c>
      <c r="BM126" s="227" t="s">
        <v>883</v>
      </c>
    </row>
    <row r="127" s="13" customFormat="1">
      <c r="A127" s="13"/>
      <c r="B127" s="234"/>
      <c r="C127" s="235"/>
      <c r="D127" s="229" t="s">
        <v>242</v>
      </c>
      <c r="E127" s="236" t="s">
        <v>19</v>
      </c>
      <c r="F127" s="237" t="s">
        <v>262</v>
      </c>
      <c r="G127" s="235"/>
      <c r="H127" s="238">
        <v>17.16</v>
      </c>
      <c r="I127" s="239"/>
      <c r="J127" s="235"/>
      <c r="K127" s="235"/>
      <c r="L127" s="240"/>
      <c r="M127" s="241"/>
      <c r="N127" s="242"/>
      <c r="O127" s="242"/>
      <c r="P127" s="242"/>
      <c r="Q127" s="242"/>
      <c r="R127" s="242"/>
      <c r="S127" s="242"/>
      <c r="T127" s="24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4" t="s">
        <v>242</v>
      </c>
      <c r="AU127" s="244" t="s">
        <v>79</v>
      </c>
      <c r="AV127" s="13" t="s">
        <v>79</v>
      </c>
      <c r="AW127" s="13" t="s">
        <v>32</v>
      </c>
      <c r="AX127" s="13" t="s">
        <v>71</v>
      </c>
      <c r="AY127" s="244" t="s">
        <v>227</v>
      </c>
    </row>
    <row r="128" s="13" customFormat="1">
      <c r="A128" s="13"/>
      <c r="B128" s="234"/>
      <c r="C128" s="235"/>
      <c r="D128" s="229" t="s">
        <v>242</v>
      </c>
      <c r="E128" s="236" t="s">
        <v>19</v>
      </c>
      <c r="F128" s="237" t="s">
        <v>263</v>
      </c>
      <c r="G128" s="235"/>
      <c r="H128" s="238">
        <v>5.1699999999999999</v>
      </c>
      <c r="I128" s="239"/>
      <c r="J128" s="235"/>
      <c r="K128" s="235"/>
      <c r="L128" s="240"/>
      <c r="M128" s="241"/>
      <c r="N128" s="242"/>
      <c r="O128" s="242"/>
      <c r="P128" s="242"/>
      <c r="Q128" s="242"/>
      <c r="R128" s="242"/>
      <c r="S128" s="242"/>
      <c r="T128" s="24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4" t="s">
        <v>242</v>
      </c>
      <c r="AU128" s="244" t="s">
        <v>79</v>
      </c>
      <c r="AV128" s="13" t="s">
        <v>79</v>
      </c>
      <c r="AW128" s="13" t="s">
        <v>32</v>
      </c>
      <c r="AX128" s="13" t="s">
        <v>71</v>
      </c>
      <c r="AY128" s="244" t="s">
        <v>227</v>
      </c>
    </row>
    <row r="129" s="13" customFormat="1">
      <c r="A129" s="13"/>
      <c r="B129" s="234"/>
      <c r="C129" s="235"/>
      <c r="D129" s="229" t="s">
        <v>242</v>
      </c>
      <c r="E129" s="236" t="s">
        <v>19</v>
      </c>
      <c r="F129" s="237" t="s">
        <v>677</v>
      </c>
      <c r="G129" s="235"/>
      <c r="H129" s="238">
        <v>12.768000000000001</v>
      </c>
      <c r="I129" s="239"/>
      <c r="J129" s="235"/>
      <c r="K129" s="235"/>
      <c r="L129" s="240"/>
      <c r="M129" s="241"/>
      <c r="N129" s="242"/>
      <c r="O129" s="242"/>
      <c r="P129" s="242"/>
      <c r="Q129" s="242"/>
      <c r="R129" s="242"/>
      <c r="S129" s="242"/>
      <c r="T129" s="24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4" t="s">
        <v>242</v>
      </c>
      <c r="AU129" s="244" t="s">
        <v>79</v>
      </c>
      <c r="AV129" s="13" t="s">
        <v>79</v>
      </c>
      <c r="AW129" s="13" t="s">
        <v>32</v>
      </c>
      <c r="AX129" s="13" t="s">
        <v>71</v>
      </c>
      <c r="AY129" s="244" t="s">
        <v>227</v>
      </c>
    </row>
    <row r="130" s="14" customFormat="1">
      <c r="A130" s="14"/>
      <c r="B130" s="245"/>
      <c r="C130" s="246"/>
      <c r="D130" s="229" t="s">
        <v>242</v>
      </c>
      <c r="E130" s="247" t="s">
        <v>19</v>
      </c>
      <c r="F130" s="248" t="s">
        <v>244</v>
      </c>
      <c r="G130" s="246"/>
      <c r="H130" s="249">
        <v>35.097999999999999</v>
      </c>
      <c r="I130" s="250"/>
      <c r="J130" s="246"/>
      <c r="K130" s="246"/>
      <c r="L130" s="251"/>
      <c r="M130" s="252"/>
      <c r="N130" s="253"/>
      <c r="O130" s="253"/>
      <c r="P130" s="253"/>
      <c r="Q130" s="253"/>
      <c r="R130" s="253"/>
      <c r="S130" s="253"/>
      <c r="T130" s="25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5" t="s">
        <v>242</v>
      </c>
      <c r="AU130" s="255" t="s">
        <v>79</v>
      </c>
      <c r="AV130" s="14" t="s">
        <v>122</v>
      </c>
      <c r="AW130" s="14" t="s">
        <v>32</v>
      </c>
      <c r="AX130" s="14" t="s">
        <v>75</v>
      </c>
      <c r="AY130" s="255" t="s">
        <v>227</v>
      </c>
    </row>
    <row r="131" s="12" customFormat="1" ht="22.8" customHeight="1">
      <c r="A131" s="12"/>
      <c r="B131" s="200"/>
      <c r="C131" s="201"/>
      <c r="D131" s="202" t="s">
        <v>70</v>
      </c>
      <c r="E131" s="214" t="s">
        <v>87</v>
      </c>
      <c r="F131" s="214" t="s">
        <v>524</v>
      </c>
      <c r="G131" s="201"/>
      <c r="H131" s="201"/>
      <c r="I131" s="204"/>
      <c r="J131" s="215">
        <f>BK131</f>
        <v>0</v>
      </c>
      <c r="K131" s="201"/>
      <c r="L131" s="206"/>
      <c r="M131" s="207"/>
      <c r="N131" s="208"/>
      <c r="O131" s="208"/>
      <c r="P131" s="209">
        <f>SUM(P132:P135)</f>
        <v>0</v>
      </c>
      <c r="Q131" s="208"/>
      <c r="R131" s="209">
        <f>SUM(R132:R135)</f>
        <v>0</v>
      </c>
      <c r="S131" s="208"/>
      <c r="T131" s="210">
        <f>SUM(T132:T135)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1" t="s">
        <v>75</v>
      </c>
      <c r="AT131" s="212" t="s">
        <v>70</v>
      </c>
      <c r="AU131" s="212" t="s">
        <v>75</v>
      </c>
      <c r="AY131" s="211" t="s">
        <v>227</v>
      </c>
      <c r="BK131" s="213">
        <f>SUM(BK132:BK135)</f>
        <v>0</v>
      </c>
    </row>
    <row r="132" s="2" customFormat="1" ht="24.15" customHeight="1">
      <c r="A132" s="39"/>
      <c r="B132" s="40"/>
      <c r="C132" s="216" t="s">
        <v>154</v>
      </c>
      <c r="D132" s="216" t="s">
        <v>229</v>
      </c>
      <c r="E132" s="217" t="s">
        <v>236</v>
      </c>
      <c r="F132" s="218" t="s">
        <v>237</v>
      </c>
      <c r="G132" s="219" t="s">
        <v>238</v>
      </c>
      <c r="H132" s="220">
        <v>28</v>
      </c>
      <c r="I132" s="221"/>
      <c r="J132" s="222">
        <f>ROUND(I132*H132,2)</f>
        <v>0</v>
      </c>
      <c r="K132" s="218" t="s">
        <v>232</v>
      </c>
      <c r="L132" s="45"/>
      <c r="M132" s="223" t="s">
        <v>19</v>
      </c>
      <c r="N132" s="224" t="s">
        <v>42</v>
      </c>
      <c r="O132" s="85"/>
      <c r="P132" s="225">
        <f>O132*H132</f>
        <v>0</v>
      </c>
      <c r="Q132" s="225">
        <v>0</v>
      </c>
      <c r="R132" s="225">
        <f>Q132*H132</f>
        <v>0</v>
      </c>
      <c r="S132" s="225">
        <v>0</v>
      </c>
      <c r="T132" s="226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7" t="s">
        <v>233</v>
      </c>
      <c r="AT132" s="227" t="s">
        <v>229</v>
      </c>
      <c r="AU132" s="227" t="s">
        <v>79</v>
      </c>
      <c r="AY132" s="18" t="s">
        <v>227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18" t="s">
        <v>75</v>
      </c>
      <c r="BK132" s="228">
        <f>ROUND(I132*H132,2)</f>
        <v>0</v>
      </c>
      <c r="BL132" s="18" t="s">
        <v>233</v>
      </c>
      <c r="BM132" s="227" t="s">
        <v>239</v>
      </c>
    </row>
    <row r="133" s="2" customFormat="1">
      <c r="A133" s="39"/>
      <c r="B133" s="40"/>
      <c r="C133" s="41"/>
      <c r="D133" s="229" t="s">
        <v>240</v>
      </c>
      <c r="E133" s="41"/>
      <c r="F133" s="230" t="s">
        <v>241</v>
      </c>
      <c r="G133" s="41"/>
      <c r="H133" s="41"/>
      <c r="I133" s="231"/>
      <c r="J133" s="41"/>
      <c r="K133" s="41"/>
      <c r="L133" s="45"/>
      <c r="M133" s="232"/>
      <c r="N133" s="233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240</v>
      </c>
      <c r="AU133" s="18" t="s">
        <v>79</v>
      </c>
    </row>
    <row r="134" s="13" customFormat="1">
      <c r="A134" s="13"/>
      <c r="B134" s="234"/>
      <c r="C134" s="235"/>
      <c r="D134" s="229" t="s">
        <v>242</v>
      </c>
      <c r="E134" s="236" t="s">
        <v>19</v>
      </c>
      <c r="F134" s="237" t="s">
        <v>243</v>
      </c>
      <c r="G134" s="235"/>
      <c r="H134" s="238">
        <v>28</v>
      </c>
      <c r="I134" s="239"/>
      <c r="J134" s="235"/>
      <c r="K134" s="235"/>
      <c r="L134" s="240"/>
      <c r="M134" s="241"/>
      <c r="N134" s="242"/>
      <c r="O134" s="242"/>
      <c r="P134" s="242"/>
      <c r="Q134" s="242"/>
      <c r="R134" s="242"/>
      <c r="S134" s="242"/>
      <c r="T134" s="24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4" t="s">
        <v>242</v>
      </c>
      <c r="AU134" s="244" t="s">
        <v>79</v>
      </c>
      <c r="AV134" s="13" t="s">
        <v>79</v>
      </c>
      <c r="AW134" s="13" t="s">
        <v>32</v>
      </c>
      <c r="AX134" s="13" t="s">
        <v>71</v>
      </c>
      <c r="AY134" s="244" t="s">
        <v>227</v>
      </c>
    </row>
    <row r="135" s="14" customFormat="1">
      <c r="A135" s="14"/>
      <c r="B135" s="245"/>
      <c r="C135" s="246"/>
      <c r="D135" s="229" t="s">
        <v>242</v>
      </c>
      <c r="E135" s="247" t="s">
        <v>19</v>
      </c>
      <c r="F135" s="248" t="s">
        <v>244</v>
      </c>
      <c r="G135" s="246"/>
      <c r="H135" s="249">
        <v>28</v>
      </c>
      <c r="I135" s="250"/>
      <c r="J135" s="246"/>
      <c r="K135" s="246"/>
      <c r="L135" s="251"/>
      <c r="M135" s="252"/>
      <c r="N135" s="253"/>
      <c r="O135" s="253"/>
      <c r="P135" s="253"/>
      <c r="Q135" s="253"/>
      <c r="R135" s="253"/>
      <c r="S135" s="253"/>
      <c r="T135" s="25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5" t="s">
        <v>242</v>
      </c>
      <c r="AU135" s="255" t="s">
        <v>79</v>
      </c>
      <c r="AV135" s="14" t="s">
        <v>122</v>
      </c>
      <c r="AW135" s="14" t="s">
        <v>32</v>
      </c>
      <c r="AX135" s="14" t="s">
        <v>75</v>
      </c>
      <c r="AY135" s="255" t="s">
        <v>227</v>
      </c>
    </row>
    <row r="136" s="12" customFormat="1" ht="22.8" customHeight="1">
      <c r="A136" s="12"/>
      <c r="B136" s="200"/>
      <c r="C136" s="201"/>
      <c r="D136" s="202" t="s">
        <v>70</v>
      </c>
      <c r="E136" s="214" t="s">
        <v>122</v>
      </c>
      <c r="F136" s="214" t="s">
        <v>884</v>
      </c>
      <c r="G136" s="201"/>
      <c r="H136" s="201"/>
      <c r="I136" s="204"/>
      <c r="J136" s="215">
        <f>BK136</f>
        <v>0</v>
      </c>
      <c r="K136" s="201"/>
      <c r="L136" s="206"/>
      <c r="M136" s="207"/>
      <c r="N136" s="208"/>
      <c r="O136" s="208"/>
      <c r="P136" s="209">
        <f>SUM(P137:P147)</f>
        <v>0</v>
      </c>
      <c r="Q136" s="208"/>
      <c r="R136" s="209">
        <f>SUM(R137:R147)</f>
        <v>0</v>
      </c>
      <c r="S136" s="208"/>
      <c r="T136" s="210">
        <f>SUM(T137:T147)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1" t="s">
        <v>75</v>
      </c>
      <c r="AT136" s="212" t="s">
        <v>70</v>
      </c>
      <c r="AU136" s="212" t="s">
        <v>75</v>
      </c>
      <c r="AY136" s="211" t="s">
        <v>227</v>
      </c>
      <c r="BK136" s="213">
        <f>SUM(BK137:BK147)</f>
        <v>0</v>
      </c>
    </row>
    <row r="137" s="2" customFormat="1" ht="24.15" customHeight="1">
      <c r="A137" s="39"/>
      <c r="B137" s="40"/>
      <c r="C137" s="216" t="s">
        <v>274</v>
      </c>
      <c r="D137" s="216" t="s">
        <v>229</v>
      </c>
      <c r="E137" s="217" t="s">
        <v>885</v>
      </c>
      <c r="F137" s="218" t="s">
        <v>886</v>
      </c>
      <c r="G137" s="219" t="s">
        <v>238</v>
      </c>
      <c r="H137" s="220">
        <v>6</v>
      </c>
      <c r="I137" s="221"/>
      <c r="J137" s="222">
        <f>ROUND(I137*H137,2)</f>
        <v>0</v>
      </c>
      <c r="K137" s="218" t="s">
        <v>232</v>
      </c>
      <c r="L137" s="45"/>
      <c r="M137" s="223" t="s">
        <v>19</v>
      </c>
      <c r="N137" s="224" t="s">
        <v>42</v>
      </c>
      <c r="O137" s="85"/>
      <c r="P137" s="225">
        <f>O137*H137</f>
        <v>0</v>
      </c>
      <c r="Q137" s="225">
        <v>0</v>
      </c>
      <c r="R137" s="225">
        <f>Q137*H137</f>
        <v>0</v>
      </c>
      <c r="S137" s="225">
        <v>0</v>
      </c>
      <c r="T137" s="226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7" t="s">
        <v>122</v>
      </c>
      <c r="AT137" s="227" t="s">
        <v>229</v>
      </c>
      <c r="AU137" s="227" t="s">
        <v>79</v>
      </c>
      <c r="AY137" s="18" t="s">
        <v>227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18" t="s">
        <v>75</v>
      </c>
      <c r="BK137" s="228">
        <f>ROUND(I137*H137,2)</f>
        <v>0</v>
      </c>
      <c r="BL137" s="18" t="s">
        <v>122</v>
      </c>
      <c r="BM137" s="227" t="s">
        <v>887</v>
      </c>
    </row>
    <row r="138" s="13" customFormat="1">
      <c r="A138" s="13"/>
      <c r="B138" s="234"/>
      <c r="C138" s="235"/>
      <c r="D138" s="229" t="s">
        <v>242</v>
      </c>
      <c r="E138" s="236" t="s">
        <v>19</v>
      </c>
      <c r="F138" s="237" t="s">
        <v>888</v>
      </c>
      <c r="G138" s="235"/>
      <c r="H138" s="238">
        <v>3</v>
      </c>
      <c r="I138" s="239"/>
      <c r="J138" s="235"/>
      <c r="K138" s="235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242</v>
      </c>
      <c r="AU138" s="244" t="s">
        <v>79</v>
      </c>
      <c r="AV138" s="13" t="s">
        <v>79</v>
      </c>
      <c r="AW138" s="13" t="s">
        <v>32</v>
      </c>
      <c r="AX138" s="13" t="s">
        <v>71</v>
      </c>
      <c r="AY138" s="244" t="s">
        <v>227</v>
      </c>
    </row>
    <row r="139" s="13" customFormat="1">
      <c r="A139" s="13"/>
      <c r="B139" s="234"/>
      <c r="C139" s="235"/>
      <c r="D139" s="229" t="s">
        <v>242</v>
      </c>
      <c r="E139" s="236" t="s">
        <v>19</v>
      </c>
      <c r="F139" s="237" t="s">
        <v>889</v>
      </c>
      <c r="G139" s="235"/>
      <c r="H139" s="238">
        <v>3</v>
      </c>
      <c r="I139" s="239"/>
      <c r="J139" s="235"/>
      <c r="K139" s="235"/>
      <c r="L139" s="240"/>
      <c r="M139" s="241"/>
      <c r="N139" s="242"/>
      <c r="O139" s="242"/>
      <c r="P139" s="242"/>
      <c r="Q139" s="242"/>
      <c r="R139" s="242"/>
      <c r="S139" s="242"/>
      <c r="T139" s="24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4" t="s">
        <v>242</v>
      </c>
      <c r="AU139" s="244" t="s">
        <v>79</v>
      </c>
      <c r="AV139" s="13" t="s">
        <v>79</v>
      </c>
      <c r="AW139" s="13" t="s">
        <v>32</v>
      </c>
      <c r="AX139" s="13" t="s">
        <v>71</v>
      </c>
      <c r="AY139" s="244" t="s">
        <v>227</v>
      </c>
    </row>
    <row r="140" s="14" customFormat="1">
      <c r="A140" s="14"/>
      <c r="B140" s="245"/>
      <c r="C140" s="246"/>
      <c r="D140" s="229" t="s">
        <v>242</v>
      </c>
      <c r="E140" s="247" t="s">
        <v>19</v>
      </c>
      <c r="F140" s="248" t="s">
        <v>244</v>
      </c>
      <c r="G140" s="246"/>
      <c r="H140" s="249">
        <v>6</v>
      </c>
      <c r="I140" s="250"/>
      <c r="J140" s="246"/>
      <c r="K140" s="246"/>
      <c r="L140" s="251"/>
      <c r="M140" s="252"/>
      <c r="N140" s="253"/>
      <c r="O140" s="253"/>
      <c r="P140" s="253"/>
      <c r="Q140" s="253"/>
      <c r="R140" s="253"/>
      <c r="S140" s="253"/>
      <c r="T140" s="25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5" t="s">
        <v>242</v>
      </c>
      <c r="AU140" s="255" t="s">
        <v>79</v>
      </c>
      <c r="AV140" s="14" t="s">
        <v>122</v>
      </c>
      <c r="AW140" s="14" t="s">
        <v>32</v>
      </c>
      <c r="AX140" s="14" t="s">
        <v>75</v>
      </c>
      <c r="AY140" s="255" t="s">
        <v>227</v>
      </c>
    </row>
    <row r="141" s="2" customFormat="1" ht="24.15" customHeight="1">
      <c r="A141" s="39"/>
      <c r="B141" s="40"/>
      <c r="C141" s="216" t="s">
        <v>279</v>
      </c>
      <c r="D141" s="216" t="s">
        <v>229</v>
      </c>
      <c r="E141" s="217" t="s">
        <v>890</v>
      </c>
      <c r="F141" s="218" t="s">
        <v>891</v>
      </c>
      <c r="G141" s="219" t="s">
        <v>238</v>
      </c>
      <c r="H141" s="220">
        <v>12</v>
      </c>
      <c r="I141" s="221"/>
      <c r="J141" s="222">
        <f>ROUND(I141*H141,2)</f>
        <v>0</v>
      </c>
      <c r="K141" s="218" t="s">
        <v>232</v>
      </c>
      <c r="L141" s="45"/>
      <c r="M141" s="223" t="s">
        <v>19</v>
      </c>
      <c r="N141" s="224" t="s">
        <v>42</v>
      </c>
      <c r="O141" s="85"/>
      <c r="P141" s="225">
        <f>O141*H141</f>
        <v>0</v>
      </c>
      <c r="Q141" s="225">
        <v>0</v>
      </c>
      <c r="R141" s="225">
        <f>Q141*H141</f>
        <v>0</v>
      </c>
      <c r="S141" s="225">
        <v>0</v>
      </c>
      <c r="T141" s="226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7" t="s">
        <v>122</v>
      </c>
      <c r="AT141" s="227" t="s">
        <v>229</v>
      </c>
      <c r="AU141" s="227" t="s">
        <v>79</v>
      </c>
      <c r="AY141" s="18" t="s">
        <v>227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18" t="s">
        <v>75</v>
      </c>
      <c r="BK141" s="228">
        <f>ROUND(I141*H141,2)</f>
        <v>0</v>
      </c>
      <c r="BL141" s="18" t="s">
        <v>122</v>
      </c>
      <c r="BM141" s="227" t="s">
        <v>892</v>
      </c>
    </row>
    <row r="142" s="13" customFormat="1">
      <c r="A142" s="13"/>
      <c r="B142" s="234"/>
      <c r="C142" s="235"/>
      <c r="D142" s="229" t="s">
        <v>242</v>
      </c>
      <c r="E142" s="236" t="s">
        <v>19</v>
      </c>
      <c r="F142" s="237" t="s">
        <v>893</v>
      </c>
      <c r="G142" s="235"/>
      <c r="H142" s="238">
        <v>6</v>
      </c>
      <c r="I142" s="239"/>
      <c r="J142" s="235"/>
      <c r="K142" s="235"/>
      <c r="L142" s="240"/>
      <c r="M142" s="241"/>
      <c r="N142" s="242"/>
      <c r="O142" s="242"/>
      <c r="P142" s="242"/>
      <c r="Q142" s="242"/>
      <c r="R142" s="242"/>
      <c r="S142" s="242"/>
      <c r="T142" s="24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4" t="s">
        <v>242</v>
      </c>
      <c r="AU142" s="244" t="s">
        <v>79</v>
      </c>
      <c r="AV142" s="13" t="s">
        <v>79</v>
      </c>
      <c r="AW142" s="13" t="s">
        <v>32</v>
      </c>
      <c r="AX142" s="13" t="s">
        <v>71</v>
      </c>
      <c r="AY142" s="244" t="s">
        <v>227</v>
      </c>
    </row>
    <row r="143" s="13" customFormat="1">
      <c r="A143" s="13"/>
      <c r="B143" s="234"/>
      <c r="C143" s="235"/>
      <c r="D143" s="229" t="s">
        <v>242</v>
      </c>
      <c r="E143" s="236" t="s">
        <v>19</v>
      </c>
      <c r="F143" s="237" t="s">
        <v>894</v>
      </c>
      <c r="G143" s="235"/>
      <c r="H143" s="238">
        <v>6</v>
      </c>
      <c r="I143" s="239"/>
      <c r="J143" s="235"/>
      <c r="K143" s="235"/>
      <c r="L143" s="240"/>
      <c r="M143" s="241"/>
      <c r="N143" s="242"/>
      <c r="O143" s="242"/>
      <c r="P143" s="242"/>
      <c r="Q143" s="242"/>
      <c r="R143" s="242"/>
      <c r="S143" s="242"/>
      <c r="T143" s="24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4" t="s">
        <v>242</v>
      </c>
      <c r="AU143" s="244" t="s">
        <v>79</v>
      </c>
      <c r="AV143" s="13" t="s">
        <v>79</v>
      </c>
      <c r="AW143" s="13" t="s">
        <v>32</v>
      </c>
      <c r="AX143" s="13" t="s">
        <v>71</v>
      </c>
      <c r="AY143" s="244" t="s">
        <v>227</v>
      </c>
    </row>
    <row r="144" s="14" customFormat="1">
      <c r="A144" s="14"/>
      <c r="B144" s="245"/>
      <c r="C144" s="246"/>
      <c r="D144" s="229" t="s">
        <v>242</v>
      </c>
      <c r="E144" s="247" t="s">
        <v>19</v>
      </c>
      <c r="F144" s="248" t="s">
        <v>244</v>
      </c>
      <c r="G144" s="246"/>
      <c r="H144" s="249">
        <v>12</v>
      </c>
      <c r="I144" s="250"/>
      <c r="J144" s="246"/>
      <c r="K144" s="246"/>
      <c r="L144" s="251"/>
      <c r="M144" s="252"/>
      <c r="N144" s="253"/>
      <c r="O144" s="253"/>
      <c r="P144" s="253"/>
      <c r="Q144" s="253"/>
      <c r="R144" s="253"/>
      <c r="S144" s="253"/>
      <c r="T144" s="25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5" t="s">
        <v>242</v>
      </c>
      <c r="AU144" s="255" t="s">
        <v>79</v>
      </c>
      <c r="AV144" s="14" t="s">
        <v>122</v>
      </c>
      <c r="AW144" s="14" t="s">
        <v>32</v>
      </c>
      <c r="AX144" s="14" t="s">
        <v>75</v>
      </c>
      <c r="AY144" s="255" t="s">
        <v>227</v>
      </c>
    </row>
    <row r="145" s="2" customFormat="1" ht="66.75" customHeight="1">
      <c r="A145" s="39"/>
      <c r="B145" s="40"/>
      <c r="C145" s="216" t="s">
        <v>282</v>
      </c>
      <c r="D145" s="216" t="s">
        <v>229</v>
      </c>
      <c r="E145" s="217" t="s">
        <v>275</v>
      </c>
      <c r="F145" s="218" t="s">
        <v>276</v>
      </c>
      <c r="G145" s="219" t="s">
        <v>259</v>
      </c>
      <c r="H145" s="220">
        <v>17.91</v>
      </c>
      <c r="I145" s="221"/>
      <c r="J145" s="222">
        <f>ROUND(I145*H145,2)</f>
        <v>0</v>
      </c>
      <c r="K145" s="218" t="s">
        <v>232</v>
      </c>
      <c r="L145" s="45"/>
      <c r="M145" s="223" t="s">
        <v>19</v>
      </c>
      <c r="N145" s="224" t="s">
        <v>42</v>
      </c>
      <c r="O145" s="85"/>
      <c r="P145" s="225">
        <f>O145*H145</f>
        <v>0</v>
      </c>
      <c r="Q145" s="225">
        <v>0</v>
      </c>
      <c r="R145" s="225">
        <f>Q145*H145</f>
        <v>0</v>
      </c>
      <c r="S145" s="225">
        <v>0</v>
      </c>
      <c r="T145" s="226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7" t="s">
        <v>233</v>
      </c>
      <c r="AT145" s="227" t="s">
        <v>229</v>
      </c>
      <c r="AU145" s="227" t="s">
        <v>79</v>
      </c>
      <c r="AY145" s="18" t="s">
        <v>227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18" t="s">
        <v>75</v>
      </c>
      <c r="BK145" s="228">
        <f>ROUND(I145*H145,2)</f>
        <v>0</v>
      </c>
      <c r="BL145" s="18" t="s">
        <v>233</v>
      </c>
      <c r="BM145" s="227" t="s">
        <v>895</v>
      </c>
    </row>
    <row r="146" s="2" customFormat="1">
      <c r="A146" s="39"/>
      <c r="B146" s="40"/>
      <c r="C146" s="41"/>
      <c r="D146" s="229" t="s">
        <v>240</v>
      </c>
      <c r="E146" s="41"/>
      <c r="F146" s="230" t="s">
        <v>261</v>
      </c>
      <c r="G146" s="41"/>
      <c r="H146" s="41"/>
      <c r="I146" s="231"/>
      <c r="J146" s="41"/>
      <c r="K146" s="41"/>
      <c r="L146" s="45"/>
      <c r="M146" s="232"/>
      <c r="N146" s="233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240</v>
      </c>
      <c r="AU146" s="18" t="s">
        <v>79</v>
      </c>
    </row>
    <row r="147" s="13" customFormat="1">
      <c r="A147" s="13"/>
      <c r="B147" s="234"/>
      <c r="C147" s="235"/>
      <c r="D147" s="229" t="s">
        <v>242</v>
      </c>
      <c r="E147" s="236" t="s">
        <v>19</v>
      </c>
      <c r="F147" s="237" t="s">
        <v>896</v>
      </c>
      <c r="G147" s="235"/>
      <c r="H147" s="238">
        <v>17.91</v>
      </c>
      <c r="I147" s="239"/>
      <c r="J147" s="235"/>
      <c r="K147" s="235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242</v>
      </c>
      <c r="AU147" s="244" t="s">
        <v>79</v>
      </c>
      <c r="AV147" s="13" t="s">
        <v>79</v>
      </c>
      <c r="AW147" s="13" t="s">
        <v>32</v>
      </c>
      <c r="AX147" s="13" t="s">
        <v>75</v>
      </c>
      <c r="AY147" s="244" t="s">
        <v>227</v>
      </c>
    </row>
    <row r="148" s="12" customFormat="1" ht="22.8" customHeight="1">
      <c r="A148" s="12"/>
      <c r="B148" s="200"/>
      <c r="C148" s="201"/>
      <c r="D148" s="202" t="s">
        <v>70</v>
      </c>
      <c r="E148" s="214" t="s">
        <v>134</v>
      </c>
      <c r="F148" s="214" t="s">
        <v>897</v>
      </c>
      <c r="G148" s="201"/>
      <c r="H148" s="201"/>
      <c r="I148" s="204"/>
      <c r="J148" s="215">
        <f>BK148</f>
        <v>0</v>
      </c>
      <c r="K148" s="201"/>
      <c r="L148" s="206"/>
      <c r="M148" s="207"/>
      <c r="N148" s="208"/>
      <c r="O148" s="208"/>
      <c r="P148" s="209">
        <f>SUM(P149:P165)</f>
        <v>0</v>
      </c>
      <c r="Q148" s="208"/>
      <c r="R148" s="209">
        <f>SUM(R149:R165)</f>
        <v>0</v>
      </c>
      <c r="S148" s="208"/>
      <c r="T148" s="210">
        <f>SUM(T149:T165)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1" t="s">
        <v>75</v>
      </c>
      <c r="AT148" s="212" t="s">
        <v>70</v>
      </c>
      <c r="AU148" s="212" t="s">
        <v>75</v>
      </c>
      <c r="AY148" s="211" t="s">
        <v>227</v>
      </c>
      <c r="BK148" s="213">
        <f>SUM(BK149:BK165)</f>
        <v>0</v>
      </c>
    </row>
    <row r="149" s="2" customFormat="1" ht="90" customHeight="1">
      <c r="A149" s="39"/>
      <c r="B149" s="40"/>
      <c r="C149" s="216" t="s">
        <v>288</v>
      </c>
      <c r="D149" s="216" t="s">
        <v>229</v>
      </c>
      <c r="E149" s="217" t="s">
        <v>898</v>
      </c>
      <c r="F149" s="218" t="s">
        <v>899</v>
      </c>
      <c r="G149" s="219" t="s">
        <v>238</v>
      </c>
      <c r="H149" s="220">
        <v>42</v>
      </c>
      <c r="I149" s="221"/>
      <c r="J149" s="222">
        <f>ROUND(I149*H149,2)</f>
        <v>0</v>
      </c>
      <c r="K149" s="218" t="s">
        <v>232</v>
      </c>
      <c r="L149" s="45"/>
      <c r="M149" s="223" t="s">
        <v>19</v>
      </c>
      <c r="N149" s="224" t="s">
        <v>42</v>
      </c>
      <c r="O149" s="85"/>
      <c r="P149" s="225">
        <f>O149*H149</f>
        <v>0</v>
      </c>
      <c r="Q149" s="225">
        <v>0</v>
      </c>
      <c r="R149" s="225">
        <f>Q149*H149</f>
        <v>0</v>
      </c>
      <c r="S149" s="225">
        <v>0</v>
      </c>
      <c r="T149" s="226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7" t="s">
        <v>122</v>
      </c>
      <c r="AT149" s="227" t="s">
        <v>229</v>
      </c>
      <c r="AU149" s="227" t="s">
        <v>79</v>
      </c>
      <c r="AY149" s="18" t="s">
        <v>227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18" t="s">
        <v>75</v>
      </c>
      <c r="BK149" s="228">
        <f>ROUND(I149*H149,2)</f>
        <v>0</v>
      </c>
      <c r="BL149" s="18" t="s">
        <v>122</v>
      </c>
      <c r="BM149" s="227" t="s">
        <v>900</v>
      </c>
    </row>
    <row r="150" s="2" customFormat="1">
      <c r="A150" s="39"/>
      <c r="B150" s="40"/>
      <c r="C150" s="41"/>
      <c r="D150" s="229" t="s">
        <v>240</v>
      </c>
      <c r="E150" s="41"/>
      <c r="F150" s="230" t="s">
        <v>901</v>
      </c>
      <c r="G150" s="41"/>
      <c r="H150" s="41"/>
      <c r="I150" s="231"/>
      <c r="J150" s="41"/>
      <c r="K150" s="41"/>
      <c r="L150" s="45"/>
      <c r="M150" s="232"/>
      <c r="N150" s="233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240</v>
      </c>
      <c r="AU150" s="18" t="s">
        <v>79</v>
      </c>
    </row>
    <row r="151" s="13" customFormat="1">
      <c r="A151" s="13"/>
      <c r="B151" s="234"/>
      <c r="C151" s="235"/>
      <c r="D151" s="229" t="s">
        <v>242</v>
      </c>
      <c r="E151" s="236" t="s">
        <v>19</v>
      </c>
      <c r="F151" s="237" t="s">
        <v>902</v>
      </c>
      <c r="G151" s="235"/>
      <c r="H151" s="238">
        <v>42</v>
      </c>
      <c r="I151" s="239"/>
      <c r="J151" s="235"/>
      <c r="K151" s="235"/>
      <c r="L151" s="240"/>
      <c r="M151" s="241"/>
      <c r="N151" s="242"/>
      <c r="O151" s="242"/>
      <c r="P151" s="242"/>
      <c r="Q151" s="242"/>
      <c r="R151" s="242"/>
      <c r="S151" s="242"/>
      <c r="T151" s="24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4" t="s">
        <v>242</v>
      </c>
      <c r="AU151" s="244" t="s">
        <v>79</v>
      </c>
      <c r="AV151" s="13" t="s">
        <v>79</v>
      </c>
      <c r="AW151" s="13" t="s">
        <v>32</v>
      </c>
      <c r="AX151" s="13" t="s">
        <v>75</v>
      </c>
      <c r="AY151" s="244" t="s">
        <v>227</v>
      </c>
    </row>
    <row r="152" s="2" customFormat="1" ht="55.5" customHeight="1">
      <c r="A152" s="39"/>
      <c r="B152" s="40"/>
      <c r="C152" s="216" t="s">
        <v>294</v>
      </c>
      <c r="D152" s="216" t="s">
        <v>229</v>
      </c>
      <c r="E152" s="217" t="s">
        <v>903</v>
      </c>
      <c r="F152" s="218" t="s">
        <v>904</v>
      </c>
      <c r="G152" s="219" t="s">
        <v>180</v>
      </c>
      <c r="H152" s="220">
        <v>120</v>
      </c>
      <c r="I152" s="221"/>
      <c r="J152" s="222">
        <f>ROUND(I152*H152,2)</f>
        <v>0</v>
      </c>
      <c r="K152" s="218" t="s">
        <v>232</v>
      </c>
      <c r="L152" s="45"/>
      <c r="M152" s="223" t="s">
        <v>19</v>
      </c>
      <c r="N152" s="224" t="s">
        <v>42</v>
      </c>
      <c r="O152" s="85"/>
      <c r="P152" s="225">
        <f>O152*H152</f>
        <v>0</v>
      </c>
      <c r="Q152" s="225">
        <v>0</v>
      </c>
      <c r="R152" s="225">
        <f>Q152*H152</f>
        <v>0</v>
      </c>
      <c r="S152" s="225">
        <v>0</v>
      </c>
      <c r="T152" s="226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7" t="s">
        <v>233</v>
      </c>
      <c r="AT152" s="227" t="s">
        <v>229</v>
      </c>
      <c r="AU152" s="227" t="s">
        <v>79</v>
      </c>
      <c r="AY152" s="18" t="s">
        <v>227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18" t="s">
        <v>75</v>
      </c>
      <c r="BK152" s="228">
        <f>ROUND(I152*H152,2)</f>
        <v>0</v>
      </c>
      <c r="BL152" s="18" t="s">
        <v>233</v>
      </c>
      <c r="BM152" s="227" t="s">
        <v>291</v>
      </c>
    </row>
    <row r="153" s="2" customFormat="1">
      <c r="A153" s="39"/>
      <c r="B153" s="40"/>
      <c r="C153" s="41"/>
      <c r="D153" s="229" t="s">
        <v>240</v>
      </c>
      <c r="E153" s="41"/>
      <c r="F153" s="230" t="s">
        <v>292</v>
      </c>
      <c r="G153" s="41"/>
      <c r="H153" s="41"/>
      <c r="I153" s="231"/>
      <c r="J153" s="41"/>
      <c r="K153" s="41"/>
      <c r="L153" s="45"/>
      <c r="M153" s="232"/>
      <c r="N153" s="233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240</v>
      </c>
      <c r="AU153" s="18" t="s">
        <v>79</v>
      </c>
    </row>
    <row r="154" s="13" customFormat="1">
      <c r="A154" s="13"/>
      <c r="B154" s="234"/>
      <c r="C154" s="235"/>
      <c r="D154" s="229" t="s">
        <v>242</v>
      </c>
      <c r="E154" s="236" t="s">
        <v>182</v>
      </c>
      <c r="F154" s="237" t="s">
        <v>293</v>
      </c>
      <c r="G154" s="235"/>
      <c r="H154" s="238">
        <v>120</v>
      </c>
      <c r="I154" s="239"/>
      <c r="J154" s="235"/>
      <c r="K154" s="235"/>
      <c r="L154" s="240"/>
      <c r="M154" s="241"/>
      <c r="N154" s="242"/>
      <c r="O154" s="242"/>
      <c r="P154" s="242"/>
      <c r="Q154" s="242"/>
      <c r="R154" s="242"/>
      <c r="S154" s="242"/>
      <c r="T154" s="24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4" t="s">
        <v>242</v>
      </c>
      <c r="AU154" s="244" t="s">
        <v>79</v>
      </c>
      <c r="AV154" s="13" t="s">
        <v>79</v>
      </c>
      <c r="AW154" s="13" t="s">
        <v>32</v>
      </c>
      <c r="AX154" s="13" t="s">
        <v>75</v>
      </c>
      <c r="AY154" s="244" t="s">
        <v>227</v>
      </c>
    </row>
    <row r="155" s="2" customFormat="1" ht="24.15" customHeight="1">
      <c r="A155" s="39"/>
      <c r="B155" s="40"/>
      <c r="C155" s="216" t="s">
        <v>300</v>
      </c>
      <c r="D155" s="216" t="s">
        <v>229</v>
      </c>
      <c r="E155" s="217" t="s">
        <v>556</v>
      </c>
      <c r="F155" s="218" t="s">
        <v>557</v>
      </c>
      <c r="G155" s="219" t="s">
        <v>238</v>
      </c>
      <c r="H155" s="220">
        <v>8</v>
      </c>
      <c r="I155" s="221"/>
      <c r="J155" s="222">
        <f>ROUND(I155*H155,2)</f>
        <v>0</v>
      </c>
      <c r="K155" s="218" t="s">
        <v>232</v>
      </c>
      <c r="L155" s="45"/>
      <c r="M155" s="223" t="s">
        <v>19</v>
      </c>
      <c r="N155" s="224" t="s">
        <v>42</v>
      </c>
      <c r="O155" s="85"/>
      <c r="P155" s="225">
        <f>O155*H155</f>
        <v>0</v>
      </c>
      <c r="Q155" s="225">
        <v>0</v>
      </c>
      <c r="R155" s="225">
        <f>Q155*H155</f>
        <v>0</v>
      </c>
      <c r="S155" s="225">
        <v>0</v>
      </c>
      <c r="T155" s="226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7" t="s">
        <v>122</v>
      </c>
      <c r="AT155" s="227" t="s">
        <v>229</v>
      </c>
      <c r="AU155" s="227" t="s">
        <v>79</v>
      </c>
      <c r="AY155" s="18" t="s">
        <v>227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18" t="s">
        <v>75</v>
      </c>
      <c r="BK155" s="228">
        <f>ROUND(I155*H155,2)</f>
        <v>0</v>
      </c>
      <c r="BL155" s="18" t="s">
        <v>122</v>
      </c>
      <c r="BM155" s="227" t="s">
        <v>905</v>
      </c>
    </row>
    <row r="156" s="13" customFormat="1">
      <c r="A156" s="13"/>
      <c r="B156" s="234"/>
      <c r="C156" s="235"/>
      <c r="D156" s="229" t="s">
        <v>242</v>
      </c>
      <c r="E156" s="236" t="s">
        <v>19</v>
      </c>
      <c r="F156" s="237" t="s">
        <v>559</v>
      </c>
      <c r="G156" s="235"/>
      <c r="H156" s="238">
        <v>8</v>
      </c>
      <c r="I156" s="239"/>
      <c r="J156" s="235"/>
      <c r="K156" s="235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242</v>
      </c>
      <c r="AU156" s="244" t="s">
        <v>79</v>
      </c>
      <c r="AV156" s="13" t="s">
        <v>79</v>
      </c>
      <c r="AW156" s="13" t="s">
        <v>32</v>
      </c>
      <c r="AX156" s="13" t="s">
        <v>75</v>
      </c>
      <c r="AY156" s="244" t="s">
        <v>227</v>
      </c>
    </row>
    <row r="157" s="2" customFormat="1" ht="66.75" customHeight="1">
      <c r="A157" s="39"/>
      <c r="B157" s="40"/>
      <c r="C157" s="216" t="s">
        <v>306</v>
      </c>
      <c r="D157" s="216" t="s">
        <v>229</v>
      </c>
      <c r="E157" s="217" t="s">
        <v>275</v>
      </c>
      <c r="F157" s="218" t="s">
        <v>276</v>
      </c>
      <c r="G157" s="219" t="s">
        <v>259</v>
      </c>
      <c r="H157" s="220">
        <v>32.460000000000001</v>
      </c>
      <c r="I157" s="221"/>
      <c r="J157" s="222">
        <f>ROUND(I157*H157,2)</f>
        <v>0</v>
      </c>
      <c r="K157" s="218" t="s">
        <v>232</v>
      </c>
      <c r="L157" s="45"/>
      <c r="M157" s="223" t="s">
        <v>19</v>
      </c>
      <c r="N157" s="224" t="s">
        <v>42</v>
      </c>
      <c r="O157" s="85"/>
      <c r="P157" s="225">
        <f>O157*H157</f>
        <v>0</v>
      </c>
      <c r="Q157" s="225">
        <v>0</v>
      </c>
      <c r="R157" s="225">
        <f>Q157*H157</f>
        <v>0</v>
      </c>
      <c r="S157" s="225">
        <v>0</v>
      </c>
      <c r="T157" s="226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7" t="s">
        <v>233</v>
      </c>
      <c r="AT157" s="227" t="s">
        <v>229</v>
      </c>
      <c r="AU157" s="227" t="s">
        <v>79</v>
      </c>
      <c r="AY157" s="18" t="s">
        <v>227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18" t="s">
        <v>75</v>
      </c>
      <c r="BK157" s="228">
        <f>ROUND(I157*H157,2)</f>
        <v>0</v>
      </c>
      <c r="BL157" s="18" t="s">
        <v>233</v>
      </c>
      <c r="BM157" s="227" t="s">
        <v>277</v>
      </c>
    </row>
    <row r="158" s="2" customFormat="1">
      <c r="A158" s="39"/>
      <c r="B158" s="40"/>
      <c r="C158" s="41"/>
      <c r="D158" s="229" t="s">
        <v>240</v>
      </c>
      <c r="E158" s="41"/>
      <c r="F158" s="230" t="s">
        <v>261</v>
      </c>
      <c r="G158" s="41"/>
      <c r="H158" s="41"/>
      <c r="I158" s="231"/>
      <c r="J158" s="41"/>
      <c r="K158" s="41"/>
      <c r="L158" s="45"/>
      <c r="M158" s="232"/>
      <c r="N158" s="233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240</v>
      </c>
      <c r="AU158" s="18" t="s">
        <v>79</v>
      </c>
    </row>
    <row r="159" s="13" customFormat="1">
      <c r="A159" s="13"/>
      <c r="B159" s="234"/>
      <c r="C159" s="235"/>
      <c r="D159" s="229" t="s">
        <v>242</v>
      </c>
      <c r="E159" s="236" t="s">
        <v>19</v>
      </c>
      <c r="F159" s="237" t="s">
        <v>906</v>
      </c>
      <c r="G159" s="235"/>
      <c r="H159" s="238">
        <v>13.859999999999999</v>
      </c>
      <c r="I159" s="239"/>
      <c r="J159" s="235"/>
      <c r="K159" s="235"/>
      <c r="L159" s="240"/>
      <c r="M159" s="241"/>
      <c r="N159" s="242"/>
      <c r="O159" s="242"/>
      <c r="P159" s="242"/>
      <c r="Q159" s="242"/>
      <c r="R159" s="242"/>
      <c r="S159" s="242"/>
      <c r="T159" s="24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4" t="s">
        <v>242</v>
      </c>
      <c r="AU159" s="244" t="s">
        <v>79</v>
      </c>
      <c r="AV159" s="13" t="s">
        <v>79</v>
      </c>
      <c r="AW159" s="13" t="s">
        <v>32</v>
      </c>
      <c r="AX159" s="13" t="s">
        <v>71</v>
      </c>
      <c r="AY159" s="244" t="s">
        <v>227</v>
      </c>
    </row>
    <row r="160" s="13" customFormat="1">
      <c r="A160" s="13"/>
      <c r="B160" s="234"/>
      <c r="C160" s="235"/>
      <c r="D160" s="229" t="s">
        <v>242</v>
      </c>
      <c r="E160" s="236" t="s">
        <v>19</v>
      </c>
      <c r="F160" s="237" t="s">
        <v>907</v>
      </c>
      <c r="G160" s="235"/>
      <c r="H160" s="238">
        <v>11.4</v>
      </c>
      <c r="I160" s="239"/>
      <c r="J160" s="235"/>
      <c r="K160" s="235"/>
      <c r="L160" s="240"/>
      <c r="M160" s="241"/>
      <c r="N160" s="242"/>
      <c r="O160" s="242"/>
      <c r="P160" s="242"/>
      <c r="Q160" s="242"/>
      <c r="R160" s="242"/>
      <c r="S160" s="242"/>
      <c r="T160" s="24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4" t="s">
        <v>242</v>
      </c>
      <c r="AU160" s="244" t="s">
        <v>79</v>
      </c>
      <c r="AV160" s="13" t="s">
        <v>79</v>
      </c>
      <c r="AW160" s="13" t="s">
        <v>32</v>
      </c>
      <c r="AX160" s="13" t="s">
        <v>71</v>
      </c>
      <c r="AY160" s="244" t="s">
        <v>227</v>
      </c>
    </row>
    <row r="161" s="13" customFormat="1">
      <c r="A161" s="13"/>
      <c r="B161" s="234"/>
      <c r="C161" s="235"/>
      <c r="D161" s="229" t="s">
        <v>242</v>
      </c>
      <c r="E161" s="236" t="s">
        <v>19</v>
      </c>
      <c r="F161" s="237" t="s">
        <v>304</v>
      </c>
      <c r="G161" s="235"/>
      <c r="H161" s="238">
        <v>7.2000000000000002</v>
      </c>
      <c r="I161" s="239"/>
      <c r="J161" s="235"/>
      <c r="K161" s="235"/>
      <c r="L161" s="240"/>
      <c r="M161" s="241"/>
      <c r="N161" s="242"/>
      <c r="O161" s="242"/>
      <c r="P161" s="242"/>
      <c r="Q161" s="242"/>
      <c r="R161" s="242"/>
      <c r="S161" s="242"/>
      <c r="T161" s="24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4" t="s">
        <v>242</v>
      </c>
      <c r="AU161" s="244" t="s">
        <v>79</v>
      </c>
      <c r="AV161" s="13" t="s">
        <v>79</v>
      </c>
      <c r="AW161" s="13" t="s">
        <v>32</v>
      </c>
      <c r="AX161" s="13" t="s">
        <v>71</v>
      </c>
      <c r="AY161" s="244" t="s">
        <v>227</v>
      </c>
    </row>
    <row r="162" s="14" customFormat="1">
      <c r="A162" s="14"/>
      <c r="B162" s="245"/>
      <c r="C162" s="246"/>
      <c r="D162" s="229" t="s">
        <v>242</v>
      </c>
      <c r="E162" s="247" t="s">
        <v>19</v>
      </c>
      <c r="F162" s="248" t="s">
        <v>244</v>
      </c>
      <c r="G162" s="246"/>
      <c r="H162" s="249">
        <v>32.460000000000001</v>
      </c>
      <c r="I162" s="250"/>
      <c r="J162" s="246"/>
      <c r="K162" s="246"/>
      <c r="L162" s="251"/>
      <c r="M162" s="252"/>
      <c r="N162" s="253"/>
      <c r="O162" s="253"/>
      <c r="P162" s="253"/>
      <c r="Q162" s="253"/>
      <c r="R162" s="253"/>
      <c r="S162" s="253"/>
      <c r="T162" s="25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5" t="s">
        <v>242</v>
      </c>
      <c r="AU162" s="255" t="s">
        <v>79</v>
      </c>
      <c r="AV162" s="14" t="s">
        <v>122</v>
      </c>
      <c r="AW162" s="14" t="s">
        <v>32</v>
      </c>
      <c r="AX162" s="14" t="s">
        <v>75</v>
      </c>
      <c r="AY162" s="255" t="s">
        <v>227</v>
      </c>
    </row>
    <row r="163" s="2" customFormat="1" ht="90" customHeight="1">
      <c r="A163" s="39"/>
      <c r="B163" s="40"/>
      <c r="C163" s="216" t="s">
        <v>8</v>
      </c>
      <c r="D163" s="216" t="s">
        <v>229</v>
      </c>
      <c r="E163" s="217" t="s">
        <v>307</v>
      </c>
      <c r="F163" s="218" t="s">
        <v>308</v>
      </c>
      <c r="G163" s="219" t="s">
        <v>259</v>
      </c>
      <c r="H163" s="220">
        <v>7.2000000000000002</v>
      </c>
      <c r="I163" s="221"/>
      <c r="J163" s="222">
        <f>ROUND(I163*H163,2)</f>
        <v>0</v>
      </c>
      <c r="K163" s="218" t="s">
        <v>232</v>
      </c>
      <c r="L163" s="45"/>
      <c r="M163" s="223" t="s">
        <v>19</v>
      </c>
      <c r="N163" s="224" t="s">
        <v>42</v>
      </c>
      <c r="O163" s="85"/>
      <c r="P163" s="225">
        <f>O163*H163</f>
        <v>0</v>
      </c>
      <c r="Q163" s="225">
        <v>0</v>
      </c>
      <c r="R163" s="225">
        <f>Q163*H163</f>
        <v>0</v>
      </c>
      <c r="S163" s="225">
        <v>0</v>
      </c>
      <c r="T163" s="226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7" t="s">
        <v>122</v>
      </c>
      <c r="AT163" s="227" t="s">
        <v>229</v>
      </c>
      <c r="AU163" s="227" t="s">
        <v>79</v>
      </c>
      <c r="AY163" s="18" t="s">
        <v>227</v>
      </c>
      <c r="BE163" s="228">
        <f>IF(N163="základní",J163,0)</f>
        <v>0</v>
      </c>
      <c r="BF163" s="228">
        <f>IF(N163="snížená",J163,0)</f>
        <v>0</v>
      </c>
      <c r="BG163" s="228">
        <f>IF(N163="zákl. přenesená",J163,0)</f>
        <v>0</v>
      </c>
      <c r="BH163" s="228">
        <f>IF(N163="sníž. přenesená",J163,0)</f>
        <v>0</v>
      </c>
      <c r="BI163" s="228">
        <f>IF(N163="nulová",J163,0)</f>
        <v>0</v>
      </c>
      <c r="BJ163" s="18" t="s">
        <v>75</v>
      </c>
      <c r="BK163" s="228">
        <f>ROUND(I163*H163,2)</f>
        <v>0</v>
      </c>
      <c r="BL163" s="18" t="s">
        <v>122</v>
      </c>
      <c r="BM163" s="227" t="s">
        <v>908</v>
      </c>
    </row>
    <row r="164" s="2" customFormat="1">
      <c r="A164" s="39"/>
      <c r="B164" s="40"/>
      <c r="C164" s="41"/>
      <c r="D164" s="229" t="s">
        <v>240</v>
      </c>
      <c r="E164" s="41"/>
      <c r="F164" s="230" t="s">
        <v>261</v>
      </c>
      <c r="G164" s="41"/>
      <c r="H164" s="41"/>
      <c r="I164" s="231"/>
      <c r="J164" s="41"/>
      <c r="K164" s="41"/>
      <c r="L164" s="45"/>
      <c r="M164" s="232"/>
      <c r="N164" s="233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240</v>
      </c>
      <c r="AU164" s="18" t="s">
        <v>79</v>
      </c>
    </row>
    <row r="165" s="13" customFormat="1">
      <c r="A165" s="13"/>
      <c r="B165" s="234"/>
      <c r="C165" s="235"/>
      <c r="D165" s="229" t="s">
        <v>242</v>
      </c>
      <c r="E165" s="236" t="s">
        <v>19</v>
      </c>
      <c r="F165" s="237" t="s">
        <v>564</v>
      </c>
      <c r="G165" s="235"/>
      <c r="H165" s="238">
        <v>7.2000000000000002</v>
      </c>
      <c r="I165" s="239"/>
      <c r="J165" s="235"/>
      <c r="K165" s="235"/>
      <c r="L165" s="240"/>
      <c r="M165" s="241"/>
      <c r="N165" s="242"/>
      <c r="O165" s="242"/>
      <c r="P165" s="242"/>
      <c r="Q165" s="242"/>
      <c r="R165" s="242"/>
      <c r="S165" s="242"/>
      <c r="T165" s="24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4" t="s">
        <v>242</v>
      </c>
      <c r="AU165" s="244" t="s">
        <v>79</v>
      </c>
      <c r="AV165" s="13" t="s">
        <v>79</v>
      </c>
      <c r="AW165" s="13" t="s">
        <v>32</v>
      </c>
      <c r="AX165" s="13" t="s">
        <v>75</v>
      </c>
      <c r="AY165" s="244" t="s">
        <v>227</v>
      </c>
    </row>
    <row r="166" s="12" customFormat="1" ht="22.8" customHeight="1">
      <c r="A166" s="12"/>
      <c r="B166" s="200"/>
      <c r="C166" s="201"/>
      <c r="D166" s="202" t="s">
        <v>70</v>
      </c>
      <c r="E166" s="214" t="s">
        <v>144</v>
      </c>
      <c r="F166" s="214" t="s">
        <v>349</v>
      </c>
      <c r="G166" s="201"/>
      <c r="H166" s="201"/>
      <c r="I166" s="204"/>
      <c r="J166" s="215">
        <f>BK166</f>
        <v>0</v>
      </c>
      <c r="K166" s="201"/>
      <c r="L166" s="206"/>
      <c r="M166" s="207"/>
      <c r="N166" s="208"/>
      <c r="O166" s="208"/>
      <c r="P166" s="209">
        <f>SUM(P167:P174)</f>
        <v>0</v>
      </c>
      <c r="Q166" s="208"/>
      <c r="R166" s="209">
        <f>SUM(R167:R174)</f>
        <v>0.14279999999999998</v>
      </c>
      <c r="S166" s="208"/>
      <c r="T166" s="210">
        <f>SUM(T167:T174)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1" t="s">
        <v>75</v>
      </c>
      <c r="AT166" s="212" t="s">
        <v>70</v>
      </c>
      <c r="AU166" s="212" t="s">
        <v>75</v>
      </c>
      <c r="AY166" s="211" t="s">
        <v>227</v>
      </c>
      <c r="BK166" s="213">
        <f>SUM(BK167:BK174)</f>
        <v>0</v>
      </c>
    </row>
    <row r="167" s="2" customFormat="1" ht="37.8" customHeight="1">
      <c r="A167" s="39"/>
      <c r="B167" s="40"/>
      <c r="C167" s="216" t="s">
        <v>316</v>
      </c>
      <c r="D167" s="216" t="s">
        <v>229</v>
      </c>
      <c r="E167" s="217" t="s">
        <v>909</v>
      </c>
      <c r="F167" s="218" t="s">
        <v>910</v>
      </c>
      <c r="G167" s="219" t="s">
        <v>697</v>
      </c>
      <c r="H167" s="220">
        <v>68</v>
      </c>
      <c r="I167" s="221"/>
      <c r="J167" s="222">
        <f>ROUND(I167*H167,2)</f>
        <v>0</v>
      </c>
      <c r="K167" s="218" t="s">
        <v>232</v>
      </c>
      <c r="L167" s="45"/>
      <c r="M167" s="223" t="s">
        <v>19</v>
      </c>
      <c r="N167" s="224" t="s">
        <v>42</v>
      </c>
      <c r="O167" s="85"/>
      <c r="P167" s="225">
        <f>O167*H167</f>
        <v>0</v>
      </c>
      <c r="Q167" s="225">
        <v>0</v>
      </c>
      <c r="R167" s="225">
        <f>Q167*H167</f>
        <v>0</v>
      </c>
      <c r="S167" s="225">
        <v>0</v>
      </c>
      <c r="T167" s="226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27" t="s">
        <v>233</v>
      </c>
      <c r="AT167" s="227" t="s">
        <v>229</v>
      </c>
      <c r="AU167" s="227" t="s">
        <v>79</v>
      </c>
      <c r="AY167" s="18" t="s">
        <v>227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18" t="s">
        <v>75</v>
      </c>
      <c r="BK167" s="228">
        <f>ROUND(I167*H167,2)</f>
        <v>0</v>
      </c>
      <c r="BL167" s="18" t="s">
        <v>233</v>
      </c>
      <c r="BM167" s="227" t="s">
        <v>911</v>
      </c>
    </row>
    <row r="168" s="13" customFormat="1">
      <c r="A168" s="13"/>
      <c r="B168" s="234"/>
      <c r="C168" s="235"/>
      <c r="D168" s="229" t="s">
        <v>242</v>
      </c>
      <c r="E168" s="236" t="s">
        <v>19</v>
      </c>
      <c r="F168" s="237" t="s">
        <v>912</v>
      </c>
      <c r="G168" s="235"/>
      <c r="H168" s="238">
        <v>68</v>
      </c>
      <c r="I168" s="239"/>
      <c r="J168" s="235"/>
      <c r="K168" s="235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242</v>
      </c>
      <c r="AU168" s="244" t="s">
        <v>79</v>
      </c>
      <c r="AV168" s="13" t="s">
        <v>79</v>
      </c>
      <c r="AW168" s="13" t="s">
        <v>32</v>
      </c>
      <c r="AX168" s="13" t="s">
        <v>75</v>
      </c>
      <c r="AY168" s="244" t="s">
        <v>227</v>
      </c>
    </row>
    <row r="169" s="2" customFormat="1" ht="16.5" customHeight="1">
      <c r="A169" s="39"/>
      <c r="B169" s="40"/>
      <c r="C169" s="266" t="s">
        <v>322</v>
      </c>
      <c r="D169" s="266" t="s">
        <v>328</v>
      </c>
      <c r="E169" s="267" t="s">
        <v>351</v>
      </c>
      <c r="F169" s="268" t="s">
        <v>352</v>
      </c>
      <c r="G169" s="269" t="s">
        <v>238</v>
      </c>
      <c r="H169" s="270">
        <v>136</v>
      </c>
      <c r="I169" s="271"/>
      <c r="J169" s="272">
        <f>ROUND(I169*H169,2)</f>
        <v>0</v>
      </c>
      <c r="K169" s="268" t="s">
        <v>232</v>
      </c>
      <c r="L169" s="273"/>
      <c r="M169" s="274" t="s">
        <v>19</v>
      </c>
      <c r="N169" s="275" t="s">
        <v>42</v>
      </c>
      <c r="O169" s="85"/>
      <c r="P169" s="225">
        <f>O169*H169</f>
        <v>0</v>
      </c>
      <c r="Q169" s="225">
        <v>0.0010499999999999999</v>
      </c>
      <c r="R169" s="225">
        <f>Q169*H169</f>
        <v>0.14279999999999998</v>
      </c>
      <c r="S169" s="225">
        <v>0</v>
      </c>
      <c r="T169" s="226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27" t="s">
        <v>331</v>
      </c>
      <c r="AT169" s="227" t="s">
        <v>328</v>
      </c>
      <c r="AU169" s="227" t="s">
        <v>79</v>
      </c>
      <c r="AY169" s="18" t="s">
        <v>227</v>
      </c>
      <c r="BE169" s="228">
        <f>IF(N169="základní",J169,0)</f>
        <v>0</v>
      </c>
      <c r="BF169" s="228">
        <f>IF(N169="snížená",J169,0)</f>
        <v>0</v>
      </c>
      <c r="BG169" s="228">
        <f>IF(N169="zákl. přenesená",J169,0)</f>
        <v>0</v>
      </c>
      <c r="BH169" s="228">
        <f>IF(N169="sníž. přenesená",J169,0)</f>
        <v>0</v>
      </c>
      <c r="BI169" s="228">
        <f>IF(N169="nulová",J169,0)</f>
        <v>0</v>
      </c>
      <c r="BJ169" s="18" t="s">
        <v>75</v>
      </c>
      <c r="BK169" s="228">
        <f>ROUND(I169*H169,2)</f>
        <v>0</v>
      </c>
      <c r="BL169" s="18" t="s">
        <v>331</v>
      </c>
      <c r="BM169" s="227" t="s">
        <v>353</v>
      </c>
    </row>
    <row r="170" s="13" customFormat="1">
      <c r="A170" s="13"/>
      <c r="B170" s="234"/>
      <c r="C170" s="235"/>
      <c r="D170" s="229" t="s">
        <v>242</v>
      </c>
      <c r="E170" s="236" t="s">
        <v>19</v>
      </c>
      <c r="F170" s="237" t="s">
        <v>913</v>
      </c>
      <c r="G170" s="235"/>
      <c r="H170" s="238">
        <v>136</v>
      </c>
      <c r="I170" s="239"/>
      <c r="J170" s="235"/>
      <c r="K170" s="235"/>
      <c r="L170" s="240"/>
      <c r="M170" s="241"/>
      <c r="N170" s="242"/>
      <c r="O170" s="242"/>
      <c r="P170" s="242"/>
      <c r="Q170" s="242"/>
      <c r="R170" s="242"/>
      <c r="S170" s="242"/>
      <c r="T170" s="24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4" t="s">
        <v>242</v>
      </c>
      <c r="AU170" s="244" t="s">
        <v>79</v>
      </c>
      <c r="AV170" s="13" t="s">
        <v>79</v>
      </c>
      <c r="AW170" s="13" t="s">
        <v>32</v>
      </c>
      <c r="AX170" s="13" t="s">
        <v>75</v>
      </c>
      <c r="AY170" s="244" t="s">
        <v>227</v>
      </c>
    </row>
    <row r="171" s="2" customFormat="1" ht="66.75" customHeight="1">
      <c r="A171" s="39"/>
      <c r="B171" s="40"/>
      <c r="C171" s="216" t="s">
        <v>327</v>
      </c>
      <c r="D171" s="216" t="s">
        <v>229</v>
      </c>
      <c r="E171" s="217" t="s">
        <v>371</v>
      </c>
      <c r="F171" s="218" t="s">
        <v>372</v>
      </c>
      <c r="G171" s="219" t="s">
        <v>238</v>
      </c>
      <c r="H171" s="220">
        <v>2</v>
      </c>
      <c r="I171" s="221"/>
      <c r="J171" s="222">
        <f>ROUND(I171*H171,2)</f>
        <v>0</v>
      </c>
      <c r="K171" s="218" t="s">
        <v>232</v>
      </c>
      <c r="L171" s="45"/>
      <c r="M171" s="223" t="s">
        <v>19</v>
      </c>
      <c r="N171" s="224" t="s">
        <v>42</v>
      </c>
      <c r="O171" s="85"/>
      <c r="P171" s="225">
        <f>O171*H171</f>
        <v>0</v>
      </c>
      <c r="Q171" s="225">
        <v>0</v>
      </c>
      <c r="R171" s="225">
        <f>Q171*H171</f>
        <v>0</v>
      </c>
      <c r="S171" s="225">
        <v>0</v>
      </c>
      <c r="T171" s="226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27" t="s">
        <v>233</v>
      </c>
      <c r="AT171" s="227" t="s">
        <v>229</v>
      </c>
      <c r="AU171" s="227" t="s">
        <v>79</v>
      </c>
      <c r="AY171" s="18" t="s">
        <v>227</v>
      </c>
      <c r="BE171" s="228">
        <f>IF(N171="základní",J171,0)</f>
        <v>0</v>
      </c>
      <c r="BF171" s="228">
        <f>IF(N171="snížená",J171,0)</f>
        <v>0</v>
      </c>
      <c r="BG171" s="228">
        <f>IF(N171="zákl. přenesená",J171,0)</f>
        <v>0</v>
      </c>
      <c r="BH171" s="228">
        <f>IF(N171="sníž. přenesená",J171,0)</f>
        <v>0</v>
      </c>
      <c r="BI171" s="228">
        <f>IF(N171="nulová",J171,0)</f>
        <v>0</v>
      </c>
      <c r="BJ171" s="18" t="s">
        <v>75</v>
      </c>
      <c r="BK171" s="228">
        <f>ROUND(I171*H171,2)</f>
        <v>0</v>
      </c>
      <c r="BL171" s="18" t="s">
        <v>233</v>
      </c>
      <c r="BM171" s="227" t="s">
        <v>373</v>
      </c>
    </row>
    <row r="172" s="2" customFormat="1">
      <c r="A172" s="39"/>
      <c r="B172" s="40"/>
      <c r="C172" s="41"/>
      <c r="D172" s="229" t="s">
        <v>240</v>
      </c>
      <c r="E172" s="41"/>
      <c r="F172" s="230" t="s">
        <v>374</v>
      </c>
      <c r="G172" s="41"/>
      <c r="H172" s="41"/>
      <c r="I172" s="231"/>
      <c r="J172" s="41"/>
      <c r="K172" s="41"/>
      <c r="L172" s="45"/>
      <c r="M172" s="232"/>
      <c r="N172" s="233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240</v>
      </c>
      <c r="AU172" s="18" t="s">
        <v>79</v>
      </c>
    </row>
    <row r="173" s="13" customFormat="1">
      <c r="A173" s="13"/>
      <c r="B173" s="234"/>
      <c r="C173" s="235"/>
      <c r="D173" s="229" t="s">
        <v>242</v>
      </c>
      <c r="E173" s="236" t="s">
        <v>19</v>
      </c>
      <c r="F173" s="237" t="s">
        <v>375</v>
      </c>
      <c r="G173" s="235"/>
      <c r="H173" s="238">
        <v>2</v>
      </c>
      <c r="I173" s="239"/>
      <c r="J173" s="235"/>
      <c r="K173" s="235"/>
      <c r="L173" s="240"/>
      <c r="M173" s="241"/>
      <c r="N173" s="242"/>
      <c r="O173" s="242"/>
      <c r="P173" s="242"/>
      <c r="Q173" s="242"/>
      <c r="R173" s="242"/>
      <c r="S173" s="242"/>
      <c r="T173" s="24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4" t="s">
        <v>242</v>
      </c>
      <c r="AU173" s="244" t="s">
        <v>79</v>
      </c>
      <c r="AV173" s="13" t="s">
        <v>79</v>
      </c>
      <c r="AW173" s="13" t="s">
        <v>32</v>
      </c>
      <c r="AX173" s="13" t="s">
        <v>71</v>
      </c>
      <c r="AY173" s="244" t="s">
        <v>227</v>
      </c>
    </row>
    <row r="174" s="14" customFormat="1">
      <c r="A174" s="14"/>
      <c r="B174" s="245"/>
      <c r="C174" s="246"/>
      <c r="D174" s="229" t="s">
        <v>242</v>
      </c>
      <c r="E174" s="247" t="s">
        <v>19</v>
      </c>
      <c r="F174" s="248" t="s">
        <v>244</v>
      </c>
      <c r="G174" s="246"/>
      <c r="H174" s="249">
        <v>2</v>
      </c>
      <c r="I174" s="250"/>
      <c r="J174" s="246"/>
      <c r="K174" s="246"/>
      <c r="L174" s="251"/>
      <c r="M174" s="252"/>
      <c r="N174" s="253"/>
      <c r="O174" s="253"/>
      <c r="P174" s="253"/>
      <c r="Q174" s="253"/>
      <c r="R174" s="253"/>
      <c r="S174" s="253"/>
      <c r="T174" s="25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5" t="s">
        <v>242</v>
      </c>
      <c r="AU174" s="255" t="s">
        <v>79</v>
      </c>
      <c r="AV174" s="14" t="s">
        <v>122</v>
      </c>
      <c r="AW174" s="14" t="s">
        <v>32</v>
      </c>
      <c r="AX174" s="14" t="s">
        <v>75</v>
      </c>
      <c r="AY174" s="255" t="s">
        <v>227</v>
      </c>
    </row>
    <row r="175" s="12" customFormat="1" ht="22.8" customHeight="1">
      <c r="A175" s="12"/>
      <c r="B175" s="200"/>
      <c r="C175" s="201"/>
      <c r="D175" s="202" t="s">
        <v>70</v>
      </c>
      <c r="E175" s="214" t="s">
        <v>154</v>
      </c>
      <c r="F175" s="214" t="s">
        <v>315</v>
      </c>
      <c r="G175" s="201"/>
      <c r="H175" s="201"/>
      <c r="I175" s="204"/>
      <c r="J175" s="215">
        <f>BK175</f>
        <v>0</v>
      </c>
      <c r="K175" s="201"/>
      <c r="L175" s="206"/>
      <c r="M175" s="207"/>
      <c r="N175" s="208"/>
      <c r="O175" s="208"/>
      <c r="P175" s="209">
        <f>SUM(P176:P192)</f>
        <v>0</v>
      </c>
      <c r="Q175" s="208"/>
      <c r="R175" s="209">
        <f>SUM(R176:R192)</f>
        <v>83.332999999999998</v>
      </c>
      <c r="S175" s="208"/>
      <c r="T175" s="210">
        <f>SUM(T176:T192)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1" t="s">
        <v>75</v>
      </c>
      <c r="AT175" s="212" t="s">
        <v>70</v>
      </c>
      <c r="AU175" s="212" t="s">
        <v>75</v>
      </c>
      <c r="AY175" s="211" t="s">
        <v>227</v>
      </c>
      <c r="BK175" s="213">
        <f>SUM(BK176:BK192)</f>
        <v>0</v>
      </c>
    </row>
    <row r="176" s="2" customFormat="1" ht="66.75" customHeight="1">
      <c r="A176" s="39"/>
      <c r="B176" s="40"/>
      <c r="C176" s="216" t="s">
        <v>335</v>
      </c>
      <c r="D176" s="216" t="s">
        <v>229</v>
      </c>
      <c r="E176" s="217" t="s">
        <v>317</v>
      </c>
      <c r="F176" s="218" t="s">
        <v>318</v>
      </c>
      <c r="G176" s="219" t="s">
        <v>168</v>
      </c>
      <c r="H176" s="220">
        <v>69.560000000000002</v>
      </c>
      <c r="I176" s="221"/>
      <c r="J176" s="222">
        <f>ROUND(I176*H176,2)</f>
        <v>0</v>
      </c>
      <c r="K176" s="218" t="s">
        <v>232</v>
      </c>
      <c r="L176" s="45"/>
      <c r="M176" s="223" t="s">
        <v>19</v>
      </c>
      <c r="N176" s="224" t="s">
        <v>42</v>
      </c>
      <c r="O176" s="85"/>
      <c r="P176" s="225">
        <f>O176*H176</f>
        <v>0</v>
      </c>
      <c r="Q176" s="225">
        <v>0</v>
      </c>
      <c r="R176" s="225">
        <f>Q176*H176</f>
        <v>0</v>
      </c>
      <c r="S176" s="225">
        <v>0</v>
      </c>
      <c r="T176" s="226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27" t="s">
        <v>233</v>
      </c>
      <c r="AT176" s="227" t="s">
        <v>229</v>
      </c>
      <c r="AU176" s="227" t="s">
        <v>79</v>
      </c>
      <c r="AY176" s="18" t="s">
        <v>227</v>
      </c>
      <c r="BE176" s="228">
        <f>IF(N176="základní",J176,0)</f>
        <v>0</v>
      </c>
      <c r="BF176" s="228">
        <f>IF(N176="snížená",J176,0)</f>
        <v>0</v>
      </c>
      <c r="BG176" s="228">
        <f>IF(N176="zákl. přenesená",J176,0)</f>
        <v>0</v>
      </c>
      <c r="BH176" s="228">
        <f>IF(N176="sníž. přenesená",J176,0)</f>
        <v>0</v>
      </c>
      <c r="BI176" s="228">
        <f>IF(N176="nulová",J176,0)</f>
        <v>0</v>
      </c>
      <c r="BJ176" s="18" t="s">
        <v>75</v>
      </c>
      <c r="BK176" s="228">
        <f>ROUND(I176*H176,2)</f>
        <v>0</v>
      </c>
      <c r="BL176" s="18" t="s">
        <v>233</v>
      </c>
      <c r="BM176" s="227" t="s">
        <v>319</v>
      </c>
    </row>
    <row r="177" s="13" customFormat="1">
      <c r="A177" s="13"/>
      <c r="B177" s="234"/>
      <c r="C177" s="235"/>
      <c r="D177" s="229" t="s">
        <v>242</v>
      </c>
      <c r="E177" s="236" t="s">
        <v>320</v>
      </c>
      <c r="F177" s="237" t="s">
        <v>914</v>
      </c>
      <c r="G177" s="235"/>
      <c r="H177" s="238">
        <v>69.560000000000002</v>
      </c>
      <c r="I177" s="239"/>
      <c r="J177" s="235"/>
      <c r="K177" s="235"/>
      <c r="L177" s="240"/>
      <c r="M177" s="241"/>
      <c r="N177" s="242"/>
      <c r="O177" s="242"/>
      <c r="P177" s="242"/>
      <c r="Q177" s="242"/>
      <c r="R177" s="242"/>
      <c r="S177" s="242"/>
      <c r="T177" s="24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4" t="s">
        <v>242</v>
      </c>
      <c r="AU177" s="244" t="s">
        <v>79</v>
      </c>
      <c r="AV177" s="13" t="s">
        <v>79</v>
      </c>
      <c r="AW177" s="13" t="s">
        <v>32</v>
      </c>
      <c r="AX177" s="13" t="s">
        <v>75</v>
      </c>
      <c r="AY177" s="244" t="s">
        <v>227</v>
      </c>
    </row>
    <row r="178" s="2" customFormat="1" ht="37.8" customHeight="1">
      <c r="A178" s="39"/>
      <c r="B178" s="40"/>
      <c r="C178" s="216" t="s">
        <v>338</v>
      </c>
      <c r="D178" s="216" t="s">
        <v>229</v>
      </c>
      <c r="E178" s="217" t="s">
        <v>323</v>
      </c>
      <c r="F178" s="218" t="s">
        <v>324</v>
      </c>
      <c r="G178" s="219" t="s">
        <v>168</v>
      </c>
      <c r="H178" s="220">
        <v>69.560000000000002</v>
      </c>
      <c r="I178" s="221"/>
      <c r="J178" s="222">
        <f>ROUND(I178*H178,2)</f>
        <v>0</v>
      </c>
      <c r="K178" s="218" t="s">
        <v>232</v>
      </c>
      <c r="L178" s="45"/>
      <c r="M178" s="223" t="s">
        <v>19</v>
      </c>
      <c r="N178" s="224" t="s">
        <v>42</v>
      </c>
      <c r="O178" s="85"/>
      <c r="P178" s="225">
        <f>O178*H178</f>
        <v>0</v>
      </c>
      <c r="Q178" s="225">
        <v>0</v>
      </c>
      <c r="R178" s="225">
        <f>Q178*H178</f>
        <v>0</v>
      </c>
      <c r="S178" s="225">
        <v>0</v>
      </c>
      <c r="T178" s="226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27" t="s">
        <v>233</v>
      </c>
      <c r="AT178" s="227" t="s">
        <v>229</v>
      </c>
      <c r="AU178" s="227" t="s">
        <v>79</v>
      </c>
      <c r="AY178" s="18" t="s">
        <v>227</v>
      </c>
      <c r="BE178" s="228">
        <f>IF(N178="základní",J178,0)</f>
        <v>0</v>
      </c>
      <c r="BF178" s="228">
        <f>IF(N178="snížená",J178,0)</f>
        <v>0</v>
      </c>
      <c r="BG178" s="228">
        <f>IF(N178="zákl. přenesená",J178,0)</f>
        <v>0</v>
      </c>
      <c r="BH178" s="228">
        <f>IF(N178="sníž. přenesená",J178,0)</f>
        <v>0</v>
      </c>
      <c r="BI178" s="228">
        <f>IF(N178="nulová",J178,0)</f>
        <v>0</v>
      </c>
      <c r="BJ178" s="18" t="s">
        <v>75</v>
      </c>
      <c r="BK178" s="228">
        <f>ROUND(I178*H178,2)</f>
        <v>0</v>
      </c>
      <c r="BL178" s="18" t="s">
        <v>233</v>
      </c>
      <c r="BM178" s="227" t="s">
        <v>325</v>
      </c>
    </row>
    <row r="179" s="13" customFormat="1">
      <c r="A179" s="13"/>
      <c r="B179" s="234"/>
      <c r="C179" s="235"/>
      <c r="D179" s="229" t="s">
        <v>242</v>
      </c>
      <c r="E179" s="236" t="s">
        <v>19</v>
      </c>
      <c r="F179" s="237" t="s">
        <v>326</v>
      </c>
      <c r="G179" s="235"/>
      <c r="H179" s="238">
        <v>69.560000000000002</v>
      </c>
      <c r="I179" s="239"/>
      <c r="J179" s="235"/>
      <c r="K179" s="235"/>
      <c r="L179" s="240"/>
      <c r="M179" s="241"/>
      <c r="N179" s="242"/>
      <c r="O179" s="242"/>
      <c r="P179" s="242"/>
      <c r="Q179" s="242"/>
      <c r="R179" s="242"/>
      <c r="S179" s="242"/>
      <c r="T179" s="24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4" t="s">
        <v>242</v>
      </c>
      <c r="AU179" s="244" t="s">
        <v>79</v>
      </c>
      <c r="AV179" s="13" t="s">
        <v>79</v>
      </c>
      <c r="AW179" s="13" t="s">
        <v>32</v>
      </c>
      <c r="AX179" s="13" t="s">
        <v>71</v>
      </c>
      <c r="AY179" s="244" t="s">
        <v>227</v>
      </c>
    </row>
    <row r="180" s="14" customFormat="1">
      <c r="A180" s="14"/>
      <c r="B180" s="245"/>
      <c r="C180" s="246"/>
      <c r="D180" s="229" t="s">
        <v>242</v>
      </c>
      <c r="E180" s="247" t="s">
        <v>166</v>
      </c>
      <c r="F180" s="248" t="s">
        <v>244</v>
      </c>
      <c r="G180" s="246"/>
      <c r="H180" s="249">
        <v>69.560000000000002</v>
      </c>
      <c r="I180" s="250"/>
      <c r="J180" s="246"/>
      <c r="K180" s="246"/>
      <c r="L180" s="251"/>
      <c r="M180" s="252"/>
      <c r="N180" s="253"/>
      <c r="O180" s="253"/>
      <c r="P180" s="253"/>
      <c r="Q180" s="253"/>
      <c r="R180" s="253"/>
      <c r="S180" s="253"/>
      <c r="T180" s="25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5" t="s">
        <v>242</v>
      </c>
      <c r="AU180" s="255" t="s">
        <v>79</v>
      </c>
      <c r="AV180" s="14" t="s">
        <v>122</v>
      </c>
      <c r="AW180" s="14" t="s">
        <v>32</v>
      </c>
      <c r="AX180" s="14" t="s">
        <v>75</v>
      </c>
      <c r="AY180" s="255" t="s">
        <v>227</v>
      </c>
    </row>
    <row r="181" s="2" customFormat="1" ht="16.5" customHeight="1">
      <c r="A181" s="39"/>
      <c r="B181" s="40"/>
      <c r="C181" s="266" t="s">
        <v>7</v>
      </c>
      <c r="D181" s="266" t="s">
        <v>328</v>
      </c>
      <c r="E181" s="267" t="s">
        <v>687</v>
      </c>
      <c r="F181" s="268" t="s">
        <v>688</v>
      </c>
      <c r="G181" s="269" t="s">
        <v>259</v>
      </c>
      <c r="H181" s="270">
        <v>83.332999999999998</v>
      </c>
      <c r="I181" s="271"/>
      <c r="J181" s="272">
        <f>ROUND(I181*H181,2)</f>
        <v>0</v>
      </c>
      <c r="K181" s="268" t="s">
        <v>232</v>
      </c>
      <c r="L181" s="273"/>
      <c r="M181" s="274" t="s">
        <v>19</v>
      </c>
      <c r="N181" s="275" t="s">
        <v>42</v>
      </c>
      <c r="O181" s="85"/>
      <c r="P181" s="225">
        <f>O181*H181</f>
        <v>0</v>
      </c>
      <c r="Q181" s="225">
        <v>1</v>
      </c>
      <c r="R181" s="225">
        <f>Q181*H181</f>
        <v>83.332999999999998</v>
      </c>
      <c r="S181" s="225">
        <v>0</v>
      </c>
      <c r="T181" s="226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27" t="s">
        <v>331</v>
      </c>
      <c r="AT181" s="227" t="s">
        <v>328</v>
      </c>
      <c r="AU181" s="227" t="s">
        <v>79</v>
      </c>
      <c r="AY181" s="18" t="s">
        <v>227</v>
      </c>
      <c r="BE181" s="228">
        <f>IF(N181="základní",J181,0)</f>
        <v>0</v>
      </c>
      <c r="BF181" s="228">
        <f>IF(N181="snížená",J181,0)</f>
        <v>0</v>
      </c>
      <c r="BG181" s="228">
        <f>IF(N181="zákl. přenesená",J181,0)</f>
        <v>0</v>
      </c>
      <c r="BH181" s="228">
        <f>IF(N181="sníž. přenesená",J181,0)</f>
        <v>0</v>
      </c>
      <c r="BI181" s="228">
        <f>IF(N181="nulová",J181,0)</f>
        <v>0</v>
      </c>
      <c r="BJ181" s="18" t="s">
        <v>75</v>
      </c>
      <c r="BK181" s="228">
        <f>ROUND(I181*H181,2)</f>
        <v>0</v>
      </c>
      <c r="BL181" s="18" t="s">
        <v>331</v>
      </c>
      <c r="BM181" s="227" t="s">
        <v>332</v>
      </c>
    </row>
    <row r="182" s="13" customFormat="1">
      <c r="A182" s="13"/>
      <c r="B182" s="234"/>
      <c r="C182" s="235"/>
      <c r="D182" s="229" t="s">
        <v>242</v>
      </c>
      <c r="E182" s="236" t="s">
        <v>333</v>
      </c>
      <c r="F182" s="237" t="s">
        <v>915</v>
      </c>
      <c r="G182" s="235"/>
      <c r="H182" s="238">
        <v>83.332999999999998</v>
      </c>
      <c r="I182" s="239"/>
      <c r="J182" s="235"/>
      <c r="K182" s="235"/>
      <c r="L182" s="240"/>
      <c r="M182" s="241"/>
      <c r="N182" s="242"/>
      <c r="O182" s="242"/>
      <c r="P182" s="242"/>
      <c r="Q182" s="242"/>
      <c r="R182" s="242"/>
      <c r="S182" s="242"/>
      <c r="T182" s="24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4" t="s">
        <v>242</v>
      </c>
      <c r="AU182" s="244" t="s">
        <v>79</v>
      </c>
      <c r="AV182" s="13" t="s">
        <v>79</v>
      </c>
      <c r="AW182" s="13" t="s">
        <v>32</v>
      </c>
      <c r="AX182" s="13" t="s">
        <v>75</v>
      </c>
      <c r="AY182" s="244" t="s">
        <v>227</v>
      </c>
    </row>
    <row r="183" s="2" customFormat="1" ht="62.7" customHeight="1">
      <c r="A183" s="39"/>
      <c r="B183" s="40"/>
      <c r="C183" s="216" t="s">
        <v>344</v>
      </c>
      <c r="D183" s="216" t="s">
        <v>229</v>
      </c>
      <c r="E183" s="217" t="s">
        <v>301</v>
      </c>
      <c r="F183" s="218" t="s">
        <v>302</v>
      </c>
      <c r="G183" s="219" t="s">
        <v>259</v>
      </c>
      <c r="H183" s="220">
        <v>125.208</v>
      </c>
      <c r="I183" s="221"/>
      <c r="J183" s="222">
        <f>ROUND(I183*H183,2)</f>
        <v>0</v>
      </c>
      <c r="K183" s="218" t="s">
        <v>232</v>
      </c>
      <c r="L183" s="45"/>
      <c r="M183" s="223" t="s">
        <v>19</v>
      </c>
      <c r="N183" s="224" t="s">
        <v>42</v>
      </c>
      <c r="O183" s="85"/>
      <c r="P183" s="225">
        <f>O183*H183</f>
        <v>0</v>
      </c>
      <c r="Q183" s="225">
        <v>0</v>
      </c>
      <c r="R183" s="225">
        <f>Q183*H183</f>
        <v>0</v>
      </c>
      <c r="S183" s="225">
        <v>0</v>
      </c>
      <c r="T183" s="226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27" t="s">
        <v>233</v>
      </c>
      <c r="AT183" s="227" t="s">
        <v>229</v>
      </c>
      <c r="AU183" s="227" t="s">
        <v>79</v>
      </c>
      <c r="AY183" s="18" t="s">
        <v>227</v>
      </c>
      <c r="BE183" s="228">
        <f>IF(N183="základní",J183,0)</f>
        <v>0</v>
      </c>
      <c r="BF183" s="228">
        <f>IF(N183="snížená",J183,0)</f>
        <v>0</v>
      </c>
      <c r="BG183" s="228">
        <f>IF(N183="zákl. přenesená",J183,0)</f>
        <v>0</v>
      </c>
      <c r="BH183" s="228">
        <f>IF(N183="sníž. přenesená",J183,0)</f>
        <v>0</v>
      </c>
      <c r="BI183" s="228">
        <f>IF(N183="nulová",J183,0)</f>
        <v>0</v>
      </c>
      <c r="BJ183" s="18" t="s">
        <v>75</v>
      </c>
      <c r="BK183" s="228">
        <f>ROUND(I183*H183,2)</f>
        <v>0</v>
      </c>
      <c r="BL183" s="18" t="s">
        <v>233</v>
      </c>
      <c r="BM183" s="227" t="s">
        <v>916</v>
      </c>
    </row>
    <row r="184" s="2" customFormat="1">
      <c r="A184" s="39"/>
      <c r="B184" s="40"/>
      <c r="C184" s="41"/>
      <c r="D184" s="229" t="s">
        <v>240</v>
      </c>
      <c r="E184" s="41"/>
      <c r="F184" s="230" t="s">
        <v>261</v>
      </c>
      <c r="G184" s="41"/>
      <c r="H184" s="41"/>
      <c r="I184" s="231"/>
      <c r="J184" s="41"/>
      <c r="K184" s="41"/>
      <c r="L184" s="45"/>
      <c r="M184" s="232"/>
      <c r="N184" s="233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240</v>
      </c>
      <c r="AU184" s="18" t="s">
        <v>79</v>
      </c>
    </row>
    <row r="185" s="13" customFormat="1">
      <c r="A185" s="13"/>
      <c r="B185" s="234"/>
      <c r="C185" s="235"/>
      <c r="D185" s="229" t="s">
        <v>242</v>
      </c>
      <c r="E185" s="236" t="s">
        <v>19</v>
      </c>
      <c r="F185" s="237" t="s">
        <v>337</v>
      </c>
      <c r="G185" s="235"/>
      <c r="H185" s="238">
        <v>125.208</v>
      </c>
      <c r="I185" s="239"/>
      <c r="J185" s="235"/>
      <c r="K185" s="235"/>
      <c r="L185" s="240"/>
      <c r="M185" s="241"/>
      <c r="N185" s="242"/>
      <c r="O185" s="242"/>
      <c r="P185" s="242"/>
      <c r="Q185" s="242"/>
      <c r="R185" s="242"/>
      <c r="S185" s="242"/>
      <c r="T185" s="24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4" t="s">
        <v>242</v>
      </c>
      <c r="AU185" s="244" t="s">
        <v>79</v>
      </c>
      <c r="AV185" s="13" t="s">
        <v>79</v>
      </c>
      <c r="AW185" s="13" t="s">
        <v>32</v>
      </c>
      <c r="AX185" s="13" t="s">
        <v>75</v>
      </c>
      <c r="AY185" s="244" t="s">
        <v>227</v>
      </c>
    </row>
    <row r="186" s="2" customFormat="1" ht="49.05" customHeight="1">
      <c r="A186" s="39"/>
      <c r="B186" s="40"/>
      <c r="C186" s="216" t="s">
        <v>350</v>
      </c>
      <c r="D186" s="216" t="s">
        <v>229</v>
      </c>
      <c r="E186" s="217" t="s">
        <v>264</v>
      </c>
      <c r="F186" s="218" t="s">
        <v>265</v>
      </c>
      <c r="G186" s="219" t="s">
        <v>259</v>
      </c>
      <c r="H186" s="220">
        <v>125.208</v>
      </c>
      <c r="I186" s="221"/>
      <c r="J186" s="222">
        <f>ROUND(I186*H186,2)</f>
        <v>0</v>
      </c>
      <c r="K186" s="218" t="s">
        <v>232</v>
      </c>
      <c r="L186" s="45"/>
      <c r="M186" s="223" t="s">
        <v>19</v>
      </c>
      <c r="N186" s="224" t="s">
        <v>42</v>
      </c>
      <c r="O186" s="85"/>
      <c r="P186" s="225">
        <f>O186*H186</f>
        <v>0</v>
      </c>
      <c r="Q186" s="225">
        <v>0</v>
      </c>
      <c r="R186" s="225">
        <f>Q186*H186</f>
        <v>0</v>
      </c>
      <c r="S186" s="225">
        <v>0</v>
      </c>
      <c r="T186" s="226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27" t="s">
        <v>233</v>
      </c>
      <c r="AT186" s="227" t="s">
        <v>229</v>
      </c>
      <c r="AU186" s="227" t="s">
        <v>79</v>
      </c>
      <c r="AY186" s="18" t="s">
        <v>227</v>
      </c>
      <c r="BE186" s="228">
        <f>IF(N186="základní",J186,0)</f>
        <v>0</v>
      </c>
      <c r="BF186" s="228">
        <f>IF(N186="snížená",J186,0)</f>
        <v>0</v>
      </c>
      <c r="BG186" s="228">
        <f>IF(N186="zákl. přenesená",J186,0)</f>
        <v>0</v>
      </c>
      <c r="BH186" s="228">
        <f>IF(N186="sníž. přenesená",J186,0)</f>
        <v>0</v>
      </c>
      <c r="BI186" s="228">
        <f>IF(N186="nulová",J186,0)</f>
        <v>0</v>
      </c>
      <c r="BJ186" s="18" t="s">
        <v>75</v>
      </c>
      <c r="BK186" s="228">
        <f>ROUND(I186*H186,2)</f>
        <v>0</v>
      </c>
      <c r="BL186" s="18" t="s">
        <v>233</v>
      </c>
      <c r="BM186" s="227" t="s">
        <v>339</v>
      </c>
    </row>
    <row r="187" s="13" customFormat="1">
      <c r="A187" s="13"/>
      <c r="B187" s="234"/>
      <c r="C187" s="235"/>
      <c r="D187" s="229" t="s">
        <v>242</v>
      </c>
      <c r="E187" s="236" t="s">
        <v>19</v>
      </c>
      <c r="F187" s="237" t="s">
        <v>337</v>
      </c>
      <c r="G187" s="235"/>
      <c r="H187" s="238">
        <v>125.208</v>
      </c>
      <c r="I187" s="239"/>
      <c r="J187" s="235"/>
      <c r="K187" s="235"/>
      <c r="L187" s="240"/>
      <c r="M187" s="241"/>
      <c r="N187" s="242"/>
      <c r="O187" s="242"/>
      <c r="P187" s="242"/>
      <c r="Q187" s="242"/>
      <c r="R187" s="242"/>
      <c r="S187" s="242"/>
      <c r="T187" s="24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4" t="s">
        <v>242</v>
      </c>
      <c r="AU187" s="244" t="s">
        <v>79</v>
      </c>
      <c r="AV187" s="13" t="s">
        <v>79</v>
      </c>
      <c r="AW187" s="13" t="s">
        <v>32</v>
      </c>
      <c r="AX187" s="13" t="s">
        <v>75</v>
      </c>
      <c r="AY187" s="244" t="s">
        <v>227</v>
      </c>
    </row>
    <row r="188" s="2" customFormat="1" ht="78" customHeight="1">
      <c r="A188" s="39"/>
      <c r="B188" s="40"/>
      <c r="C188" s="216" t="s">
        <v>354</v>
      </c>
      <c r="D188" s="216" t="s">
        <v>229</v>
      </c>
      <c r="E188" s="217" t="s">
        <v>452</v>
      </c>
      <c r="F188" s="218" t="s">
        <v>453</v>
      </c>
      <c r="G188" s="219" t="s">
        <v>259</v>
      </c>
      <c r="H188" s="220">
        <v>83.332999999999998</v>
      </c>
      <c r="I188" s="221"/>
      <c r="J188" s="222">
        <f>ROUND(I188*H188,2)</f>
        <v>0</v>
      </c>
      <c r="K188" s="218" t="s">
        <v>232</v>
      </c>
      <c r="L188" s="45"/>
      <c r="M188" s="223" t="s">
        <v>19</v>
      </c>
      <c r="N188" s="224" t="s">
        <v>42</v>
      </c>
      <c r="O188" s="85"/>
      <c r="P188" s="225">
        <f>O188*H188</f>
        <v>0</v>
      </c>
      <c r="Q188" s="225">
        <v>0</v>
      </c>
      <c r="R188" s="225">
        <f>Q188*H188</f>
        <v>0</v>
      </c>
      <c r="S188" s="225">
        <v>0</v>
      </c>
      <c r="T188" s="226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27" t="s">
        <v>233</v>
      </c>
      <c r="AT188" s="227" t="s">
        <v>229</v>
      </c>
      <c r="AU188" s="227" t="s">
        <v>79</v>
      </c>
      <c r="AY188" s="18" t="s">
        <v>227</v>
      </c>
      <c r="BE188" s="228">
        <f>IF(N188="základní",J188,0)</f>
        <v>0</v>
      </c>
      <c r="BF188" s="228">
        <f>IF(N188="snížená",J188,0)</f>
        <v>0</v>
      </c>
      <c r="BG188" s="228">
        <f>IF(N188="zákl. přenesená",J188,0)</f>
        <v>0</v>
      </c>
      <c r="BH188" s="228">
        <f>IF(N188="sníž. přenesená",J188,0)</f>
        <v>0</v>
      </c>
      <c r="BI188" s="228">
        <f>IF(N188="nulová",J188,0)</f>
        <v>0</v>
      </c>
      <c r="BJ188" s="18" t="s">
        <v>75</v>
      </c>
      <c r="BK188" s="228">
        <f>ROUND(I188*H188,2)</f>
        <v>0</v>
      </c>
      <c r="BL188" s="18" t="s">
        <v>233</v>
      </c>
      <c r="BM188" s="227" t="s">
        <v>917</v>
      </c>
    </row>
    <row r="189" s="2" customFormat="1">
      <c r="A189" s="39"/>
      <c r="B189" s="40"/>
      <c r="C189" s="41"/>
      <c r="D189" s="229" t="s">
        <v>240</v>
      </c>
      <c r="E189" s="41"/>
      <c r="F189" s="230" t="s">
        <v>261</v>
      </c>
      <c r="G189" s="41"/>
      <c r="H189" s="41"/>
      <c r="I189" s="231"/>
      <c r="J189" s="41"/>
      <c r="K189" s="41"/>
      <c r="L189" s="45"/>
      <c r="M189" s="232"/>
      <c r="N189" s="233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240</v>
      </c>
      <c r="AU189" s="18" t="s">
        <v>79</v>
      </c>
    </row>
    <row r="190" s="13" customFormat="1">
      <c r="A190" s="13"/>
      <c r="B190" s="234"/>
      <c r="C190" s="235"/>
      <c r="D190" s="229" t="s">
        <v>242</v>
      </c>
      <c r="E190" s="236" t="s">
        <v>19</v>
      </c>
      <c r="F190" s="237" t="s">
        <v>343</v>
      </c>
      <c r="G190" s="235"/>
      <c r="H190" s="238">
        <v>83.332999999999998</v>
      </c>
      <c r="I190" s="239"/>
      <c r="J190" s="235"/>
      <c r="K190" s="235"/>
      <c r="L190" s="240"/>
      <c r="M190" s="241"/>
      <c r="N190" s="242"/>
      <c r="O190" s="242"/>
      <c r="P190" s="242"/>
      <c r="Q190" s="242"/>
      <c r="R190" s="242"/>
      <c r="S190" s="242"/>
      <c r="T190" s="24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4" t="s">
        <v>242</v>
      </c>
      <c r="AU190" s="244" t="s">
        <v>79</v>
      </c>
      <c r="AV190" s="13" t="s">
        <v>79</v>
      </c>
      <c r="AW190" s="13" t="s">
        <v>32</v>
      </c>
      <c r="AX190" s="13" t="s">
        <v>75</v>
      </c>
      <c r="AY190" s="244" t="s">
        <v>227</v>
      </c>
    </row>
    <row r="191" s="2" customFormat="1" ht="44.25" customHeight="1">
      <c r="A191" s="39"/>
      <c r="B191" s="40"/>
      <c r="C191" s="216" t="s">
        <v>361</v>
      </c>
      <c r="D191" s="216" t="s">
        <v>229</v>
      </c>
      <c r="E191" s="217" t="s">
        <v>345</v>
      </c>
      <c r="F191" s="218" t="s">
        <v>346</v>
      </c>
      <c r="G191" s="219" t="s">
        <v>238</v>
      </c>
      <c r="H191" s="220">
        <v>1</v>
      </c>
      <c r="I191" s="221"/>
      <c r="J191" s="222">
        <f>ROUND(I191*H191,2)</f>
        <v>0</v>
      </c>
      <c r="K191" s="218" t="s">
        <v>232</v>
      </c>
      <c r="L191" s="45"/>
      <c r="M191" s="223" t="s">
        <v>19</v>
      </c>
      <c r="N191" s="224" t="s">
        <v>42</v>
      </c>
      <c r="O191" s="85"/>
      <c r="P191" s="225">
        <f>O191*H191</f>
        <v>0</v>
      </c>
      <c r="Q191" s="225">
        <v>0</v>
      </c>
      <c r="R191" s="225">
        <f>Q191*H191</f>
        <v>0</v>
      </c>
      <c r="S191" s="225">
        <v>0</v>
      </c>
      <c r="T191" s="226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27" t="s">
        <v>233</v>
      </c>
      <c r="AT191" s="227" t="s">
        <v>229</v>
      </c>
      <c r="AU191" s="227" t="s">
        <v>79</v>
      </c>
      <c r="AY191" s="18" t="s">
        <v>227</v>
      </c>
      <c r="BE191" s="228">
        <f>IF(N191="základní",J191,0)</f>
        <v>0</v>
      </c>
      <c r="BF191" s="228">
        <f>IF(N191="snížená",J191,0)</f>
        <v>0</v>
      </c>
      <c r="BG191" s="228">
        <f>IF(N191="zákl. přenesená",J191,0)</f>
        <v>0</v>
      </c>
      <c r="BH191" s="228">
        <f>IF(N191="sníž. přenesená",J191,0)</f>
        <v>0</v>
      </c>
      <c r="BI191" s="228">
        <f>IF(N191="nulová",J191,0)</f>
        <v>0</v>
      </c>
      <c r="BJ191" s="18" t="s">
        <v>75</v>
      </c>
      <c r="BK191" s="228">
        <f>ROUND(I191*H191,2)</f>
        <v>0</v>
      </c>
      <c r="BL191" s="18" t="s">
        <v>233</v>
      </c>
      <c r="BM191" s="227" t="s">
        <v>347</v>
      </c>
    </row>
    <row r="192" s="13" customFormat="1">
      <c r="A192" s="13"/>
      <c r="B192" s="234"/>
      <c r="C192" s="235"/>
      <c r="D192" s="229" t="s">
        <v>242</v>
      </c>
      <c r="E192" s="236" t="s">
        <v>19</v>
      </c>
      <c r="F192" s="237" t="s">
        <v>348</v>
      </c>
      <c r="G192" s="235"/>
      <c r="H192" s="238">
        <v>1</v>
      </c>
      <c r="I192" s="239"/>
      <c r="J192" s="235"/>
      <c r="K192" s="235"/>
      <c r="L192" s="240"/>
      <c r="M192" s="241"/>
      <c r="N192" s="242"/>
      <c r="O192" s="242"/>
      <c r="P192" s="242"/>
      <c r="Q192" s="242"/>
      <c r="R192" s="242"/>
      <c r="S192" s="242"/>
      <c r="T192" s="24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4" t="s">
        <v>242</v>
      </c>
      <c r="AU192" s="244" t="s">
        <v>79</v>
      </c>
      <c r="AV192" s="13" t="s">
        <v>79</v>
      </c>
      <c r="AW192" s="13" t="s">
        <v>32</v>
      </c>
      <c r="AX192" s="13" t="s">
        <v>75</v>
      </c>
      <c r="AY192" s="244" t="s">
        <v>227</v>
      </c>
    </row>
    <row r="193" s="12" customFormat="1" ht="22.8" customHeight="1">
      <c r="A193" s="12"/>
      <c r="B193" s="200"/>
      <c r="C193" s="201"/>
      <c r="D193" s="202" t="s">
        <v>70</v>
      </c>
      <c r="E193" s="214" t="s">
        <v>274</v>
      </c>
      <c r="F193" s="214" t="s">
        <v>807</v>
      </c>
      <c r="G193" s="201"/>
      <c r="H193" s="201"/>
      <c r="I193" s="204"/>
      <c r="J193" s="215">
        <f>BK193</f>
        <v>0</v>
      </c>
      <c r="K193" s="201"/>
      <c r="L193" s="206"/>
      <c r="M193" s="207"/>
      <c r="N193" s="208"/>
      <c r="O193" s="208"/>
      <c r="P193" s="209">
        <f>SUM(P194:P206)</f>
        <v>0</v>
      </c>
      <c r="Q193" s="208"/>
      <c r="R193" s="209">
        <f>SUM(R194:R206)</f>
        <v>237.20400000000001</v>
      </c>
      <c r="S193" s="208"/>
      <c r="T193" s="210">
        <f>SUM(T194:T206)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11" t="s">
        <v>75</v>
      </c>
      <c r="AT193" s="212" t="s">
        <v>70</v>
      </c>
      <c r="AU193" s="212" t="s">
        <v>75</v>
      </c>
      <c r="AY193" s="211" t="s">
        <v>227</v>
      </c>
      <c r="BK193" s="213">
        <f>SUM(BK194:BK206)</f>
        <v>0</v>
      </c>
    </row>
    <row r="194" s="2" customFormat="1" ht="66.75" customHeight="1">
      <c r="A194" s="39"/>
      <c r="B194" s="40"/>
      <c r="C194" s="216" t="s">
        <v>173</v>
      </c>
      <c r="D194" s="216" t="s">
        <v>229</v>
      </c>
      <c r="E194" s="217" t="s">
        <v>808</v>
      </c>
      <c r="F194" s="218" t="s">
        <v>809</v>
      </c>
      <c r="G194" s="219" t="s">
        <v>712</v>
      </c>
      <c r="H194" s="220">
        <v>2.6000000000000001</v>
      </c>
      <c r="I194" s="221"/>
      <c r="J194" s="222">
        <f>ROUND(I194*H194,2)</f>
        <v>0</v>
      </c>
      <c r="K194" s="218" t="s">
        <v>232</v>
      </c>
      <c r="L194" s="45"/>
      <c r="M194" s="223" t="s">
        <v>19</v>
      </c>
      <c r="N194" s="224" t="s">
        <v>42</v>
      </c>
      <c r="O194" s="85"/>
      <c r="P194" s="225">
        <f>O194*H194</f>
        <v>0</v>
      </c>
      <c r="Q194" s="225">
        <v>0</v>
      </c>
      <c r="R194" s="225">
        <f>Q194*H194</f>
        <v>0</v>
      </c>
      <c r="S194" s="225">
        <v>0</v>
      </c>
      <c r="T194" s="226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27" t="s">
        <v>122</v>
      </c>
      <c r="AT194" s="227" t="s">
        <v>229</v>
      </c>
      <c r="AU194" s="227" t="s">
        <v>79</v>
      </c>
      <c r="AY194" s="18" t="s">
        <v>227</v>
      </c>
      <c r="BE194" s="228">
        <f>IF(N194="základní",J194,0)</f>
        <v>0</v>
      </c>
      <c r="BF194" s="228">
        <f>IF(N194="snížená",J194,0)</f>
        <v>0</v>
      </c>
      <c r="BG194" s="228">
        <f>IF(N194="zákl. přenesená",J194,0)</f>
        <v>0</v>
      </c>
      <c r="BH194" s="228">
        <f>IF(N194="sníž. přenesená",J194,0)</f>
        <v>0</v>
      </c>
      <c r="BI194" s="228">
        <f>IF(N194="nulová",J194,0)</f>
        <v>0</v>
      </c>
      <c r="BJ194" s="18" t="s">
        <v>75</v>
      </c>
      <c r="BK194" s="228">
        <f>ROUND(I194*H194,2)</f>
        <v>0</v>
      </c>
      <c r="BL194" s="18" t="s">
        <v>122</v>
      </c>
      <c r="BM194" s="227" t="s">
        <v>918</v>
      </c>
    </row>
    <row r="195" s="2" customFormat="1">
      <c r="A195" s="39"/>
      <c r="B195" s="40"/>
      <c r="C195" s="41"/>
      <c r="D195" s="229" t="s">
        <v>240</v>
      </c>
      <c r="E195" s="41"/>
      <c r="F195" s="230" t="s">
        <v>919</v>
      </c>
      <c r="G195" s="41"/>
      <c r="H195" s="41"/>
      <c r="I195" s="231"/>
      <c r="J195" s="41"/>
      <c r="K195" s="41"/>
      <c r="L195" s="45"/>
      <c r="M195" s="232"/>
      <c r="N195" s="233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240</v>
      </c>
      <c r="AU195" s="18" t="s">
        <v>79</v>
      </c>
    </row>
    <row r="196" s="2" customFormat="1" ht="16.5" customHeight="1">
      <c r="A196" s="39"/>
      <c r="B196" s="40"/>
      <c r="C196" s="266" t="s">
        <v>370</v>
      </c>
      <c r="D196" s="266" t="s">
        <v>328</v>
      </c>
      <c r="E196" s="267" t="s">
        <v>687</v>
      </c>
      <c r="F196" s="268" t="s">
        <v>688</v>
      </c>
      <c r="G196" s="269" t="s">
        <v>259</v>
      </c>
      <c r="H196" s="270">
        <v>237.20400000000001</v>
      </c>
      <c r="I196" s="271"/>
      <c r="J196" s="272">
        <f>ROUND(I196*H196,2)</f>
        <v>0</v>
      </c>
      <c r="K196" s="268" t="s">
        <v>232</v>
      </c>
      <c r="L196" s="273"/>
      <c r="M196" s="274" t="s">
        <v>19</v>
      </c>
      <c r="N196" s="275" t="s">
        <v>42</v>
      </c>
      <c r="O196" s="85"/>
      <c r="P196" s="225">
        <f>O196*H196</f>
        <v>0</v>
      </c>
      <c r="Q196" s="225">
        <v>1</v>
      </c>
      <c r="R196" s="225">
        <f>Q196*H196</f>
        <v>237.20400000000001</v>
      </c>
      <c r="S196" s="225">
        <v>0</v>
      </c>
      <c r="T196" s="226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27" t="s">
        <v>331</v>
      </c>
      <c r="AT196" s="227" t="s">
        <v>328</v>
      </c>
      <c r="AU196" s="227" t="s">
        <v>79</v>
      </c>
      <c r="AY196" s="18" t="s">
        <v>227</v>
      </c>
      <c r="BE196" s="228">
        <f>IF(N196="základní",J196,0)</f>
        <v>0</v>
      </c>
      <c r="BF196" s="228">
        <f>IF(N196="snížená",J196,0)</f>
        <v>0</v>
      </c>
      <c r="BG196" s="228">
        <f>IF(N196="zákl. přenesená",J196,0)</f>
        <v>0</v>
      </c>
      <c r="BH196" s="228">
        <f>IF(N196="sníž. přenesená",J196,0)</f>
        <v>0</v>
      </c>
      <c r="BI196" s="228">
        <f>IF(N196="nulová",J196,0)</f>
        <v>0</v>
      </c>
      <c r="BJ196" s="18" t="s">
        <v>75</v>
      </c>
      <c r="BK196" s="228">
        <f>ROUND(I196*H196,2)</f>
        <v>0</v>
      </c>
      <c r="BL196" s="18" t="s">
        <v>331</v>
      </c>
      <c r="BM196" s="227" t="s">
        <v>920</v>
      </c>
    </row>
    <row r="197" s="13" customFormat="1">
      <c r="A197" s="13"/>
      <c r="B197" s="234"/>
      <c r="C197" s="235"/>
      <c r="D197" s="229" t="s">
        <v>242</v>
      </c>
      <c r="E197" s="236" t="s">
        <v>19</v>
      </c>
      <c r="F197" s="237" t="s">
        <v>921</v>
      </c>
      <c r="G197" s="235"/>
      <c r="H197" s="238">
        <v>237.20400000000001</v>
      </c>
      <c r="I197" s="239"/>
      <c r="J197" s="235"/>
      <c r="K197" s="235"/>
      <c r="L197" s="240"/>
      <c r="M197" s="241"/>
      <c r="N197" s="242"/>
      <c r="O197" s="242"/>
      <c r="P197" s="242"/>
      <c r="Q197" s="242"/>
      <c r="R197" s="242"/>
      <c r="S197" s="242"/>
      <c r="T197" s="24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4" t="s">
        <v>242</v>
      </c>
      <c r="AU197" s="244" t="s">
        <v>79</v>
      </c>
      <c r="AV197" s="13" t="s">
        <v>79</v>
      </c>
      <c r="AW197" s="13" t="s">
        <v>32</v>
      </c>
      <c r="AX197" s="13" t="s">
        <v>75</v>
      </c>
      <c r="AY197" s="244" t="s">
        <v>227</v>
      </c>
    </row>
    <row r="198" s="2" customFormat="1" ht="37.8" customHeight="1">
      <c r="A198" s="39"/>
      <c r="B198" s="40"/>
      <c r="C198" s="216" t="s">
        <v>369</v>
      </c>
      <c r="D198" s="216" t="s">
        <v>229</v>
      </c>
      <c r="E198" s="217" t="s">
        <v>323</v>
      </c>
      <c r="F198" s="218" t="s">
        <v>324</v>
      </c>
      <c r="G198" s="219" t="s">
        <v>168</v>
      </c>
      <c r="H198" s="220">
        <v>198</v>
      </c>
      <c r="I198" s="221"/>
      <c r="J198" s="222">
        <f>ROUND(I198*H198,2)</f>
        <v>0</v>
      </c>
      <c r="K198" s="218" t="s">
        <v>232</v>
      </c>
      <c r="L198" s="45"/>
      <c r="M198" s="223" t="s">
        <v>19</v>
      </c>
      <c r="N198" s="224" t="s">
        <v>42</v>
      </c>
      <c r="O198" s="85"/>
      <c r="P198" s="225">
        <f>O198*H198</f>
        <v>0</v>
      </c>
      <c r="Q198" s="225">
        <v>0</v>
      </c>
      <c r="R198" s="225">
        <f>Q198*H198</f>
        <v>0</v>
      </c>
      <c r="S198" s="225">
        <v>0</v>
      </c>
      <c r="T198" s="226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27" t="s">
        <v>233</v>
      </c>
      <c r="AT198" s="227" t="s">
        <v>229</v>
      </c>
      <c r="AU198" s="227" t="s">
        <v>79</v>
      </c>
      <c r="AY198" s="18" t="s">
        <v>227</v>
      </c>
      <c r="BE198" s="228">
        <f>IF(N198="základní",J198,0)</f>
        <v>0</v>
      </c>
      <c r="BF198" s="228">
        <f>IF(N198="snížená",J198,0)</f>
        <v>0</v>
      </c>
      <c r="BG198" s="228">
        <f>IF(N198="zákl. přenesená",J198,0)</f>
        <v>0</v>
      </c>
      <c r="BH198" s="228">
        <f>IF(N198="sníž. přenesená",J198,0)</f>
        <v>0</v>
      </c>
      <c r="BI198" s="228">
        <f>IF(N198="nulová",J198,0)</f>
        <v>0</v>
      </c>
      <c r="BJ198" s="18" t="s">
        <v>75</v>
      </c>
      <c r="BK198" s="228">
        <f>ROUND(I198*H198,2)</f>
        <v>0</v>
      </c>
      <c r="BL198" s="18" t="s">
        <v>233</v>
      </c>
      <c r="BM198" s="227" t="s">
        <v>922</v>
      </c>
    </row>
    <row r="199" s="13" customFormat="1">
      <c r="A199" s="13"/>
      <c r="B199" s="234"/>
      <c r="C199" s="235"/>
      <c r="D199" s="229" t="s">
        <v>242</v>
      </c>
      <c r="E199" s="236" t="s">
        <v>717</v>
      </c>
      <c r="F199" s="237" t="s">
        <v>923</v>
      </c>
      <c r="G199" s="235"/>
      <c r="H199" s="238">
        <v>198</v>
      </c>
      <c r="I199" s="239"/>
      <c r="J199" s="235"/>
      <c r="K199" s="235"/>
      <c r="L199" s="240"/>
      <c r="M199" s="241"/>
      <c r="N199" s="242"/>
      <c r="O199" s="242"/>
      <c r="P199" s="242"/>
      <c r="Q199" s="242"/>
      <c r="R199" s="242"/>
      <c r="S199" s="242"/>
      <c r="T199" s="24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4" t="s">
        <v>242</v>
      </c>
      <c r="AU199" s="244" t="s">
        <v>79</v>
      </c>
      <c r="AV199" s="13" t="s">
        <v>79</v>
      </c>
      <c r="AW199" s="13" t="s">
        <v>32</v>
      </c>
      <c r="AX199" s="13" t="s">
        <v>75</v>
      </c>
      <c r="AY199" s="244" t="s">
        <v>227</v>
      </c>
    </row>
    <row r="200" s="2" customFormat="1" ht="78" customHeight="1">
      <c r="A200" s="39"/>
      <c r="B200" s="40"/>
      <c r="C200" s="216" t="s">
        <v>381</v>
      </c>
      <c r="D200" s="216" t="s">
        <v>229</v>
      </c>
      <c r="E200" s="217" t="s">
        <v>452</v>
      </c>
      <c r="F200" s="218" t="s">
        <v>453</v>
      </c>
      <c r="G200" s="219" t="s">
        <v>259</v>
      </c>
      <c r="H200" s="220">
        <v>237.59999999999999</v>
      </c>
      <c r="I200" s="221"/>
      <c r="J200" s="222">
        <f>ROUND(I200*H200,2)</f>
        <v>0</v>
      </c>
      <c r="K200" s="218" t="s">
        <v>232</v>
      </c>
      <c r="L200" s="45"/>
      <c r="M200" s="223" t="s">
        <v>19</v>
      </c>
      <c r="N200" s="224" t="s">
        <v>42</v>
      </c>
      <c r="O200" s="85"/>
      <c r="P200" s="225">
        <f>O200*H200</f>
        <v>0</v>
      </c>
      <c r="Q200" s="225">
        <v>0</v>
      </c>
      <c r="R200" s="225">
        <f>Q200*H200</f>
        <v>0</v>
      </c>
      <c r="S200" s="225">
        <v>0</v>
      </c>
      <c r="T200" s="226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27" t="s">
        <v>233</v>
      </c>
      <c r="AT200" s="227" t="s">
        <v>229</v>
      </c>
      <c r="AU200" s="227" t="s">
        <v>79</v>
      </c>
      <c r="AY200" s="18" t="s">
        <v>227</v>
      </c>
      <c r="BE200" s="228">
        <f>IF(N200="základní",J200,0)</f>
        <v>0</v>
      </c>
      <c r="BF200" s="228">
        <f>IF(N200="snížená",J200,0)</f>
        <v>0</v>
      </c>
      <c r="BG200" s="228">
        <f>IF(N200="zákl. přenesená",J200,0)</f>
        <v>0</v>
      </c>
      <c r="BH200" s="228">
        <f>IF(N200="sníž. přenesená",J200,0)</f>
        <v>0</v>
      </c>
      <c r="BI200" s="228">
        <f>IF(N200="nulová",J200,0)</f>
        <v>0</v>
      </c>
      <c r="BJ200" s="18" t="s">
        <v>75</v>
      </c>
      <c r="BK200" s="228">
        <f>ROUND(I200*H200,2)</f>
        <v>0</v>
      </c>
      <c r="BL200" s="18" t="s">
        <v>233</v>
      </c>
      <c r="BM200" s="227" t="s">
        <v>924</v>
      </c>
    </row>
    <row r="201" s="2" customFormat="1">
      <c r="A201" s="39"/>
      <c r="B201" s="40"/>
      <c r="C201" s="41"/>
      <c r="D201" s="229" t="s">
        <v>240</v>
      </c>
      <c r="E201" s="41"/>
      <c r="F201" s="230" t="s">
        <v>261</v>
      </c>
      <c r="G201" s="41"/>
      <c r="H201" s="41"/>
      <c r="I201" s="231"/>
      <c r="J201" s="41"/>
      <c r="K201" s="41"/>
      <c r="L201" s="45"/>
      <c r="M201" s="232"/>
      <c r="N201" s="233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240</v>
      </c>
      <c r="AU201" s="18" t="s">
        <v>79</v>
      </c>
    </row>
    <row r="202" s="13" customFormat="1">
      <c r="A202" s="13"/>
      <c r="B202" s="234"/>
      <c r="C202" s="235"/>
      <c r="D202" s="229" t="s">
        <v>242</v>
      </c>
      <c r="E202" s="236" t="s">
        <v>19</v>
      </c>
      <c r="F202" s="237" t="s">
        <v>925</v>
      </c>
      <c r="G202" s="235"/>
      <c r="H202" s="238">
        <v>237.59999999999999</v>
      </c>
      <c r="I202" s="239"/>
      <c r="J202" s="235"/>
      <c r="K202" s="235"/>
      <c r="L202" s="240"/>
      <c r="M202" s="241"/>
      <c r="N202" s="242"/>
      <c r="O202" s="242"/>
      <c r="P202" s="242"/>
      <c r="Q202" s="242"/>
      <c r="R202" s="242"/>
      <c r="S202" s="242"/>
      <c r="T202" s="24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4" t="s">
        <v>242</v>
      </c>
      <c r="AU202" s="244" t="s">
        <v>79</v>
      </c>
      <c r="AV202" s="13" t="s">
        <v>79</v>
      </c>
      <c r="AW202" s="13" t="s">
        <v>32</v>
      </c>
      <c r="AX202" s="13" t="s">
        <v>75</v>
      </c>
      <c r="AY202" s="244" t="s">
        <v>227</v>
      </c>
    </row>
    <row r="203" s="2" customFormat="1" ht="44.25" customHeight="1">
      <c r="A203" s="39"/>
      <c r="B203" s="40"/>
      <c r="C203" s="216" t="s">
        <v>386</v>
      </c>
      <c r="D203" s="216" t="s">
        <v>229</v>
      </c>
      <c r="E203" s="217" t="s">
        <v>345</v>
      </c>
      <c r="F203" s="218" t="s">
        <v>346</v>
      </c>
      <c r="G203" s="219" t="s">
        <v>238</v>
      </c>
      <c r="H203" s="220">
        <v>2</v>
      </c>
      <c r="I203" s="221"/>
      <c r="J203" s="222">
        <f>ROUND(I203*H203,2)</f>
        <v>0</v>
      </c>
      <c r="K203" s="218" t="s">
        <v>232</v>
      </c>
      <c r="L203" s="45"/>
      <c r="M203" s="223" t="s">
        <v>19</v>
      </c>
      <c r="N203" s="224" t="s">
        <v>42</v>
      </c>
      <c r="O203" s="85"/>
      <c r="P203" s="225">
        <f>O203*H203</f>
        <v>0</v>
      </c>
      <c r="Q203" s="225">
        <v>0</v>
      </c>
      <c r="R203" s="225">
        <f>Q203*H203</f>
        <v>0</v>
      </c>
      <c r="S203" s="225">
        <v>0</v>
      </c>
      <c r="T203" s="226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27" t="s">
        <v>233</v>
      </c>
      <c r="AT203" s="227" t="s">
        <v>229</v>
      </c>
      <c r="AU203" s="227" t="s">
        <v>79</v>
      </c>
      <c r="AY203" s="18" t="s">
        <v>227</v>
      </c>
      <c r="BE203" s="228">
        <f>IF(N203="základní",J203,0)</f>
        <v>0</v>
      </c>
      <c r="BF203" s="228">
        <f>IF(N203="snížená",J203,0)</f>
        <v>0</v>
      </c>
      <c r="BG203" s="228">
        <f>IF(N203="zákl. přenesená",J203,0)</f>
        <v>0</v>
      </c>
      <c r="BH203" s="228">
        <f>IF(N203="sníž. přenesená",J203,0)</f>
        <v>0</v>
      </c>
      <c r="BI203" s="228">
        <f>IF(N203="nulová",J203,0)</f>
        <v>0</v>
      </c>
      <c r="BJ203" s="18" t="s">
        <v>75</v>
      </c>
      <c r="BK203" s="228">
        <f>ROUND(I203*H203,2)</f>
        <v>0</v>
      </c>
      <c r="BL203" s="18" t="s">
        <v>233</v>
      </c>
      <c r="BM203" s="227" t="s">
        <v>926</v>
      </c>
    </row>
    <row r="204" s="13" customFormat="1">
      <c r="A204" s="13"/>
      <c r="B204" s="234"/>
      <c r="C204" s="235"/>
      <c r="D204" s="229" t="s">
        <v>242</v>
      </c>
      <c r="E204" s="236" t="s">
        <v>19</v>
      </c>
      <c r="F204" s="237" t="s">
        <v>722</v>
      </c>
      <c r="G204" s="235"/>
      <c r="H204" s="238">
        <v>1</v>
      </c>
      <c r="I204" s="239"/>
      <c r="J204" s="235"/>
      <c r="K204" s="235"/>
      <c r="L204" s="240"/>
      <c r="M204" s="241"/>
      <c r="N204" s="242"/>
      <c r="O204" s="242"/>
      <c r="P204" s="242"/>
      <c r="Q204" s="242"/>
      <c r="R204" s="242"/>
      <c r="S204" s="242"/>
      <c r="T204" s="24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4" t="s">
        <v>242</v>
      </c>
      <c r="AU204" s="244" t="s">
        <v>79</v>
      </c>
      <c r="AV204" s="13" t="s">
        <v>79</v>
      </c>
      <c r="AW204" s="13" t="s">
        <v>32</v>
      </c>
      <c r="AX204" s="13" t="s">
        <v>71</v>
      </c>
      <c r="AY204" s="244" t="s">
        <v>227</v>
      </c>
    </row>
    <row r="205" s="13" customFormat="1">
      <c r="A205" s="13"/>
      <c r="B205" s="234"/>
      <c r="C205" s="235"/>
      <c r="D205" s="229" t="s">
        <v>242</v>
      </c>
      <c r="E205" s="236" t="s">
        <v>19</v>
      </c>
      <c r="F205" s="237" t="s">
        <v>723</v>
      </c>
      <c r="G205" s="235"/>
      <c r="H205" s="238">
        <v>1</v>
      </c>
      <c r="I205" s="239"/>
      <c r="J205" s="235"/>
      <c r="K205" s="235"/>
      <c r="L205" s="240"/>
      <c r="M205" s="241"/>
      <c r="N205" s="242"/>
      <c r="O205" s="242"/>
      <c r="P205" s="242"/>
      <c r="Q205" s="242"/>
      <c r="R205" s="242"/>
      <c r="S205" s="242"/>
      <c r="T205" s="24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4" t="s">
        <v>242</v>
      </c>
      <c r="AU205" s="244" t="s">
        <v>79</v>
      </c>
      <c r="AV205" s="13" t="s">
        <v>79</v>
      </c>
      <c r="AW205" s="13" t="s">
        <v>32</v>
      </c>
      <c r="AX205" s="13" t="s">
        <v>71</v>
      </c>
      <c r="AY205" s="244" t="s">
        <v>227</v>
      </c>
    </row>
    <row r="206" s="14" customFormat="1">
      <c r="A206" s="14"/>
      <c r="B206" s="245"/>
      <c r="C206" s="246"/>
      <c r="D206" s="229" t="s">
        <v>242</v>
      </c>
      <c r="E206" s="247" t="s">
        <v>19</v>
      </c>
      <c r="F206" s="248" t="s">
        <v>244</v>
      </c>
      <c r="G206" s="246"/>
      <c r="H206" s="249">
        <v>2</v>
      </c>
      <c r="I206" s="250"/>
      <c r="J206" s="246"/>
      <c r="K206" s="246"/>
      <c r="L206" s="251"/>
      <c r="M206" s="252"/>
      <c r="N206" s="253"/>
      <c r="O206" s="253"/>
      <c r="P206" s="253"/>
      <c r="Q206" s="253"/>
      <c r="R206" s="253"/>
      <c r="S206" s="253"/>
      <c r="T206" s="25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5" t="s">
        <v>242</v>
      </c>
      <c r="AU206" s="255" t="s">
        <v>79</v>
      </c>
      <c r="AV206" s="14" t="s">
        <v>122</v>
      </c>
      <c r="AW206" s="14" t="s">
        <v>32</v>
      </c>
      <c r="AX206" s="14" t="s">
        <v>75</v>
      </c>
      <c r="AY206" s="255" t="s">
        <v>227</v>
      </c>
    </row>
    <row r="207" s="12" customFormat="1" ht="22.8" customHeight="1">
      <c r="A207" s="12"/>
      <c r="B207" s="200"/>
      <c r="C207" s="201"/>
      <c r="D207" s="202" t="s">
        <v>70</v>
      </c>
      <c r="E207" s="214" t="s">
        <v>279</v>
      </c>
      <c r="F207" s="214" t="s">
        <v>724</v>
      </c>
      <c r="G207" s="201"/>
      <c r="H207" s="201"/>
      <c r="I207" s="204"/>
      <c r="J207" s="215">
        <f>BK207</f>
        <v>0</v>
      </c>
      <c r="K207" s="201"/>
      <c r="L207" s="206"/>
      <c r="M207" s="207"/>
      <c r="N207" s="208"/>
      <c r="O207" s="208"/>
      <c r="P207" s="209">
        <f>SUM(P208:P219)</f>
        <v>0</v>
      </c>
      <c r="Q207" s="208"/>
      <c r="R207" s="209">
        <f>SUM(R208:R219)</f>
        <v>2.1401719999999997</v>
      </c>
      <c r="S207" s="208"/>
      <c r="T207" s="210">
        <f>SUM(T208:T219)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11" t="s">
        <v>75</v>
      </c>
      <c r="AT207" s="212" t="s">
        <v>70</v>
      </c>
      <c r="AU207" s="212" t="s">
        <v>75</v>
      </c>
      <c r="AY207" s="211" t="s">
        <v>227</v>
      </c>
      <c r="BK207" s="213">
        <f>SUM(BK208:BK219)</f>
        <v>0</v>
      </c>
    </row>
    <row r="208" s="2" customFormat="1" ht="33" customHeight="1">
      <c r="A208" s="39"/>
      <c r="B208" s="40"/>
      <c r="C208" s="216" t="s">
        <v>391</v>
      </c>
      <c r="D208" s="216" t="s">
        <v>229</v>
      </c>
      <c r="E208" s="217" t="s">
        <v>378</v>
      </c>
      <c r="F208" s="218" t="s">
        <v>379</v>
      </c>
      <c r="G208" s="219" t="s">
        <v>180</v>
      </c>
      <c r="H208" s="220">
        <v>16.800000000000001</v>
      </c>
      <c r="I208" s="221"/>
      <c r="J208" s="222">
        <f>ROUND(I208*H208,2)</f>
        <v>0</v>
      </c>
      <c r="K208" s="218" t="s">
        <v>232</v>
      </c>
      <c r="L208" s="45"/>
      <c r="M208" s="223" t="s">
        <v>19</v>
      </c>
      <c r="N208" s="224" t="s">
        <v>42</v>
      </c>
      <c r="O208" s="85"/>
      <c r="P208" s="225">
        <f>O208*H208</f>
        <v>0</v>
      </c>
      <c r="Q208" s="225">
        <v>0</v>
      </c>
      <c r="R208" s="225">
        <f>Q208*H208</f>
        <v>0</v>
      </c>
      <c r="S208" s="225">
        <v>0</v>
      </c>
      <c r="T208" s="226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27" t="s">
        <v>122</v>
      </c>
      <c r="AT208" s="227" t="s">
        <v>229</v>
      </c>
      <c r="AU208" s="227" t="s">
        <v>79</v>
      </c>
      <c r="AY208" s="18" t="s">
        <v>227</v>
      </c>
      <c r="BE208" s="228">
        <f>IF(N208="základní",J208,0)</f>
        <v>0</v>
      </c>
      <c r="BF208" s="228">
        <f>IF(N208="snížená",J208,0)</f>
        <v>0</v>
      </c>
      <c r="BG208" s="228">
        <f>IF(N208="zákl. přenesená",J208,0)</f>
        <v>0</v>
      </c>
      <c r="BH208" s="228">
        <f>IF(N208="sníž. přenesená",J208,0)</f>
        <v>0</v>
      </c>
      <c r="BI208" s="228">
        <f>IF(N208="nulová",J208,0)</f>
        <v>0</v>
      </c>
      <c r="BJ208" s="18" t="s">
        <v>75</v>
      </c>
      <c r="BK208" s="228">
        <f>ROUND(I208*H208,2)</f>
        <v>0</v>
      </c>
      <c r="BL208" s="18" t="s">
        <v>122</v>
      </c>
      <c r="BM208" s="227" t="s">
        <v>927</v>
      </c>
    </row>
    <row r="209" s="13" customFormat="1">
      <c r="A209" s="13"/>
      <c r="B209" s="234"/>
      <c r="C209" s="235"/>
      <c r="D209" s="229" t="s">
        <v>242</v>
      </c>
      <c r="E209" s="236" t="s">
        <v>19</v>
      </c>
      <c r="F209" s="237" t="s">
        <v>499</v>
      </c>
      <c r="G209" s="235"/>
      <c r="H209" s="238">
        <v>16.800000000000001</v>
      </c>
      <c r="I209" s="239"/>
      <c r="J209" s="235"/>
      <c r="K209" s="235"/>
      <c r="L209" s="240"/>
      <c r="M209" s="241"/>
      <c r="N209" s="242"/>
      <c r="O209" s="242"/>
      <c r="P209" s="242"/>
      <c r="Q209" s="242"/>
      <c r="R209" s="242"/>
      <c r="S209" s="242"/>
      <c r="T209" s="24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4" t="s">
        <v>242</v>
      </c>
      <c r="AU209" s="244" t="s">
        <v>79</v>
      </c>
      <c r="AV209" s="13" t="s">
        <v>79</v>
      </c>
      <c r="AW209" s="13" t="s">
        <v>32</v>
      </c>
      <c r="AX209" s="13" t="s">
        <v>75</v>
      </c>
      <c r="AY209" s="244" t="s">
        <v>227</v>
      </c>
    </row>
    <row r="210" s="2" customFormat="1" ht="16.5" customHeight="1">
      <c r="A210" s="39"/>
      <c r="B210" s="40"/>
      <c r="C210" s="266" t="s">
        <v>394</v>
      </c>
      <c r="D210" s="266" t="s">
        <v>328</v>
      </c>
      <c r="E210" s="267" t="s">
        <v>382</v>
      </c>
      <c r="F210" s="268" t="s">
        <v>383</v>
      </c>
      <c r="G210" s="269" t="s">
        <v>180</v>
      </c>
      <c r="H210" s="270">
        <v>16.800000000000001</v>
      </c>
      <c r="I210" s="271"/>
      <c r="J210" s="272">
        <f>ROUND(I210*H210,2)</f>
        <v>0</v>
      </c>
      <c r="K210" s="268" t="s">
        <v>232</v>
      </c>
      <c r="L210" s="273"/>
      <c r="M210" s="274" t="s">
        <v>19</v>
      </c>
      <c r="N210" s="275" t="s">
        <v>42</v>
      </c>
      <c r="O210" s="85"/>
      <c r="P210" s="225">
        <f>O210*H210</f>
        <v>0</v>
      </c>
      <c r="Q210" s="225">
        <v>0</v>
      </c>
      <c r="R210" s="225">
        <f>Q210*H210</f>
        <v>0</v>
      </c>
      <c r="S210" s="225">
        <v>0</v>
      </c>
      <c r="T210" s="226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27" t="s">
        <v>331</v>
      </c>
      <c r="AT210" s="227" t="s">
        <v>328</v>
      </c>
      <c r="AU210" s="227" t="s">
        <v>79</v>
      </c>
      <c r="AY210" s="18" t="s">
        <v>227</v>
      </c>
      <c r="BE210" s="228">
        <f>IF(N210="základní",J210,0)</f>
        <v>0</v>
      </c>
      <c r="BF210" s="228">
        <f>IF(N210="snížená",J210,0)</f>
        <v>0</v>
      </c>
      <c r="BG210" s="228">
        <f>IF(N210="zákl. přenesená",J210,0)</f>
        <v>0</v>
      </c>
      <c r="BH210" s="228">
        <f>IF(N210="sníž. přenesená",J210,0)</f>
        <v>0</v>
      </c>
      <c r="BI210" s="228">
        <f>IF(N210="nulová",J210,0)</f>
        <v>0</v>
      </c>
      <c r="BJ210" s="18" t="s">
        <v>75</v>
      </c>
      <c r="BK210" s="228">
        <f>ROUND(I210*H210,2)</f>
        <v>0</v>
      </c>
      <c r="BL210" s="18" t="s">
        <v>331</v>
      </c>
      <c r="BM210" s="227" t="s">
        <v>384</v>
      </c>
    </row>
    <row r="211" s="13" customFormat="1">
      <c r="A211" s="13"/>
      <c r="B211" s="234"/>
      <c r="C211" s="235"/>
      <c r="D211" s="229" t="s">
        <v>242</v>
      </c>
      <c r="E211" s="236" t="s">
        <v>19</v>
      </c>
      <c r="F211" s="237" t="s">
        <v>586</v>
      </c>
      <c r="G211" s="235"/>
      <c r="H211" s="238">
        <v>16.800000000000001</v>
      </c>
      <c r="I211" s="239"/>
      <c r="J211" s="235"/>
      <c r="K211" s="235"/>
      <c r="L211" s="240"/>
      <c r="M211" s="241"/>
      <c r="N211" s="242"/>
      <c r="O211" s="242"/>
      <c r="P211" s="242"/>
      <c r="Q211" s="242"/>
      <c r="R211" s="242"/>
      <c r="S211" s="242"/>
      <c r="T211" s="24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4" t="s">
        <v>242</v>
      </c>
      <c r="AU211" s="244" t="s">
        <v>79</v>
      </c>
      <c r="AV211" s="13" t="s">
        <v>79</v>
      </c>
      <c r="AW211" s="13" t="s">
        <v>32</v>
      </c>
      <c r="AX211" s="13" t="s">
        <v>75</v>
      </c>
      <c r="AY211" s="244" t="s">
        <v>227</v>
      </c>
    </row>
    <row r="212" s="2" customFormat="1" ht="16.5" customHeight="1">
      <c r="A212" s="39"/>
      <c r="B212" s="40"/>
      <c r="C212" s="266" t="s">
        <v>400</v>
      </c>
      <c r="D212" s="266" t="s">
        <v>328</v>
      </c>
      <c r="E212" s="267" t="s">
        <v>387</v>
      </c>
      <c r="F212" s="268" t="s">
        <v>388</v>
      </c>
      <c r="G212" s="269" t="s">
        <v>168</v>
      </c>
      <c r="H212" s="270">
        <v>0.95799999999999996</v>
      </c>
      <c r="I212" s="271"/>
      <c r="J212" s="272">
        <f>ROUND(I212*H212,2)</f>
        <v>0</v>
      </c>
      <c r="K212" s="268" t="s">
        <v>232</v>
      </c>
      <c r="L212" s="273"/>
      <c r="M212" s="274" t="s">
        <v>19</v>
      </c>
      <c r="N212" s="275" t="s">
        <v>42</v>
      </c>
      <c r="O212" s="85"/>
      <c r="P212" s="225">
        <f>O212*H212</f>
        <v>0</v>
      </c>
      <c r="Q212" s="225">
        <v>2.234</v>
      </c>
      <c r="R212" s="225">
        <f>Q212*H212</f>
        <v>2.1401719999999997</v>
      </c>
      <c r="S212" s="225">
        <v>0</v>
      </c>
      <c r="T212" s="226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27" t="s">
        <v>331</v>
      </c>
      <c r="AT212" s="227" t="s">
        <v>328</v>
      </c>
      <c r="AU212" s="227" t="s">
        <v>79</v>
      </c>
      <c r="AY212" s="18" t="s">
        <v>227</v>
      </c>
      <c r="BE212" s="228">
        <f>IF(N212="základní",J212,0)</f>
        <v>0</v>
      </c>
      <c r="BF212" s="228">
        <f>IF(N212="snížená",J212,0)</f>
        <v>0</v>
      </c>
      <c r="BG212" s="228">
        <f>IF(N212="zákl. přenesená",J212,0)</f>
        <v>0</v>
      </c>
      <c r="BH212" s="228">
        <f>IF(N212="sníž. přenesená",J212,0)</f>
        <v>0</v>
      </c>
      <c r="BI212" s="228">
        <f>IF(N212="nulová",J212,0)</f>
        <v>0</v>
      </c>
      <c r="BJ212" s="18" t="s">
        <v>75</v>
      </c>
      <c r="BK212" s="228">
        <f>ROUND(I212*H212,2)</f>
        <v>0</v>
      </c>
      <c r="BL212" s="18" t="s">
        <v>331</v>
      </c>
      <c r="BM212" s="227" t="s">
        <v>389</v>
      </c>
    </row>
    <row r="213" s="13" customFormat="1">
      <c r="A213" s="13"/>
      <c r="B213" s="234"/>
      <c r="C213" s="235"/>
      <c r="D213" s="229" t="s">
        <v>242</v>
      </c>
      <c r="E213" s="236" t="s">
        <v>19</v>
      </c>
      <c r="F213" s="237" t="s">
        <v>588</v>
      </c>
      <c r="G213" s="235"/>
      <c r="H213" s="238">
        <v>0.95799999999999996</v>
      </c>
      <c r="I213" s="239"/>
      <c r="J213" s="235"/>
      <c r="K213" s="235"/>
      <c r="L213" s="240"/>
      <c r="M213" s="241"/>
      <c r="N213" s="242"/>
      <c r="O213" s="242"/>
      <c r="P213" s="242"/>
      <c r="Q213" s="242"/>
      <c r="R213" s="242"/>
      <c r="S213" s="242"/>
      <c r="T213" s="24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4" t="s">
        <v>242</v>
      </c>
      <c r="AU213" s="244" t="s">
        <v>79</v>
      </c>
      <c r="AV213" s="13" t="s">
        <v>79</v>
      </c>
      <c r="AW213" s="13" t="s">
        <v>32</v>
      </c>
      <c r="AX213" s="13" t="s">
        <v>75</v>
      </c>
      <c r="AY213" s="244" t="s">
        <v>227</v>
      </c>
    </row>
    <row r="214" s="2" customFormat="1" ht="78" customHeight="1">
      <c r="A214" s="39"/>
      <c r="B214" s="40"/>
      <c r="C214" s="216" t="s">
        <v>405</v>
      </c>
      <c r="D214" s="216" t="s">
        <v>229</v>
      </c>
      <c r="E214" s="217" t="s">
        <v>591</v>
      </c>
      <c r="F214" s="218" t="s">
        <v>592</v>
      </c>
      <c r="G214" s="219" t="s">
        <v>259</v>
      </c>
      <c r="H214" s="220">
        <v>2.1070000000000002</v>
      </c>
      <c r="I214" s="221"/>
      <c r="J214" s="222">
        <f>ROUND(I214*H214,2)</f>
        <v>0</v>
      </c>
      <c r="K214" s="218" t="s">
        <v>232</v>
      </c>
      <c r="L214" s="45"/>
      <c r="M214" s="223" t="s">
        <v>19</v>
      </c>
      <c r="N214" s="224" t="s">
        <v>42</v>
      </c>
      <c r="O214" s="85"/>
      <c r="P214" s="225">
        <f>O214*H214</f>
        <v>0</v>
      </c>
      <c r="Q214" s="225">
        <v>0</v>
      </c>
      <c r="R214" s="225">
        <f>Q214*H214</f>
        <v>0</v>
      </c>
      <c r="S214" s="225">
        <v>0</v>
      </c>
      <c r="T214" s="226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27" t="s">
        <v>233</v>
      </c>
      <c r="AT214" s="227" t="s">
        <v>229</v>
      </c>
      <c r="AU214" s="227" t="s">
        <v>79</v>
      </c>
      <c r="AY214" s="18" t="s">
        <v>227</v>
      </c>
      <c r="BE214" s="228">
        <f>IF(N214="základní",J214,0)</f>
        <v>0</v>
      </c>
      <c r="BF214" s="228">
        <f>IF(N214="snížená",J214,0)</f>
        <v>0</v>
      </c>
      <c r="BG214" s="228">
        <f>IF(N214="zákl. přenesená",J214,0)</f>
        <v>0</v>
      </c>
      <c r="BH214" s="228">
        <f>IF(N214="sníž. přenesená",J214,0)</f>
        <v>0</v>
      </c>
      <c r="BI214" s="228">
        <f>IF(N214="nulová",J214,0)</f>
        <v>0</v>
      </c>
      <c r="BJ214" s="18" t="s">
        <v>75</v>
      </c>
      <c r="BK214" s="228">
        <f>ROUND(I214*H214,2)</f>
        <v>0</v>
      </c>
      <c r="BL214" s="18" t="s">
        <v>233</v>
      </c>
      <c r="BM214" s="227" t="s">
        <v>303</v>
      </c>
    </row>
    <row r="215" s="2" customFormat="1">
      <c r="A215" s="39"/>
      <c r="B215" s="40"/>
      <c r="C215" s="41"/>
      <c r="D215" s="229" t="s">
        <v>240</v>
      </c>
      <c r="E215" s="41"/>
      <c r="F215" s="230" t="s">
        <v>261</v>
      </c>
      <c r="G215" s="41"/>
      <c r="H215" s="41"/>
      <c r="I215" s="231"/>
      <c r="J215" s="41"/>
      <c r="K215" s="41"/>
      <c r="L215" s="45"/>
      <c r="M215" s="232"/>
      <c r="N215" s="233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240</v>
      </c>
      <c r="AU215" s="18" t="s">
        <v>79</v>
      </c>
    </row>
    <row r="216" s="13" customFormat="1">
      <c r="A216" s="13"/>
      <c r="B216" s="234"/>
      <c r="C216" s="235"/>
      <c r="D216" s="229" t="s">
        <v>242</v>
      </c>
      <c r="E216" s="236" t="s">
        <v>19</v>
      </c>
      <c r="F216" s="237" t="s">
        <v>928</v>
      </c>
      <c r="G216" s="235"/>
      <c r="H216" s="238">
        <v>2.1070000000000002</v>
      </c>
      <c r="I216" s="239"/>
      <c r="J216" s="235"/>
      <c r="K216" s="235"/>
      <c r="L216" s="240"/>
      <c r="M216" s="241"/>
      <c r="N216" s="242"/>
      <c r="O216" s="242"/>
      <c r="P216" s="242"/>
      <c r="Q216" s="242"/>
      <c r="R216" s="242"/>
      <c r="S216" s="242"/>
      <c r="T216" s="24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4" t="s">
        <v>242</v>
      </c>
      <c r="AU216" s="244" t="s">
        <v>79</v>
      </c>
      <c r="AV216" s="13" t="s">
        <v>79</v>
      </c>
      <c r="AW216" s="13" t="s">
        <v>32</v>
      </c>
      <c r="AX216" s="13" t="s">
        <v>75</v>
      </c>
      <c r="AY216" s="244" t="s">
        <v>227</v>
      </c>
    </row>
    <row r="217" s="2" customFormat="1" ht="90" customHeight="1">
      <c r="A217" s="39"/>
      <c r="B217" s="40"/>
      <c r="C217" s="216" t="s">
        <v>409</v>
      </c>
      <c r="D217" s="216" t="s">
        <v>229</v>
      </c>
      <c r="E217" s="217" t="s">
        <v>395</v>
      </c>
      <c r="F217" s="218" t="s">
        <v>396</v>
      </c>
      <c r="G217" s="219" t="s">
        <v>259</v>
      </c>
      <c r="H217" s="220">
        <v>35.951999999999998</v>
      </c>
      <c r="I217" s="221"/>
      <c r="J217" s="222">
        <f>ROUND(I217*H217,2)</f>
        <v>0</v>
      </c>
      <c r="K217" s="218" t="s">
        <v>232</v>
      </c>
      <c r="L217" s="45"/>
      <c r="M217" s="223" t="s">
        <v>19</v>
      </c>
      <c r="N217" s="224" t="s">
        <v>42</v>
      </c>
      <c r="O217" s="85"/>
      <c r="P217" s="225">
        <f>O217*H217</f>
        <v>0</v>
      </c>
      <c r="Q217" s="225">
        <v>0</v>
      </c>
      <c r="R217" s="225">
        <f>Q217*H217</f>
        <v>0</v>
      </c>
      <c r="S217" s="225">
        <v>0</v>
      </c>
      <c r="T217" s="226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27" t="s">
        <v>233</v>
      </c>
      <c r="AT217" s="227" t="s">
        <v>229</v>
      </c>
      <c r="AU217" s="227" t="s">
        <v>79</v>
      </c>
      <c r="AY217" s="18" t="s">
        <v>227</v>
      </c>
      <c r="BE217" s="228">
        <f>IF(N217="základní",J217,0)</f>
        <v>0</v>
      </c>
      <c r="BF217" s="228">
        <f>IF(N217="snížená",J217,0)</f>
        <v>0</v>
      </c>
      <c r="BG217" s="228">
        <f>IF(N217="zákl. přenesená",J217,0)</f>
        <v>0</v>
      </c>
      <c r="BH217" s="228">
        <f>IF(N217="sníž. přenesená",J217,0)</f>
        <v>0</v>
      </c>
      <c r="BI217" s="228">
        <f>IF(N217="nulová",J217,0)</f>
        <v>0</v>
      </c>
      <c r="BJ217" s="18" t="s">
        <v>75</v>
      </c>
      <c r="BK217" s="228">
        <f>ROUND(I217*H217,2)</f>
        <v>0</v>
      </c>
      <c r="BL217" s="18" t="s">
        <v>233</v>
      </c>
      <c r="BM217" s="227" t="s">
        <v>397</v>
      </c>
    </row>
    <row r="218" s="2" customFormat="1">
      <c r="A218" s="39"/>
      <c r="B218" s="40"/>
      <c r="C218" s="41"/>
      <c r="D218" s="229" t="s">
        <v>240</v>
      </c>
      <c r="E218" s="41"/>
      <c r="F218" s="230" t="s">
        <v>261</v>
      </c>
      <c r="G218" s="41"/>
      <c r="H218" s="41"/>
      <c r="I218" s="231"/>
      <c r="J218" s="41"/>
      <c r="K218" s="41"/>
      <c r="L218" s="45"/>
      <c r="M218" s="232"/>
      <c r="N218" s="233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240</v>
      </c>
      <c r="AU218" s="18" t="s">
        <v>79</v>
      </c>
    </row>
    <row r="219" s="13" customFormat="1">
      <c r="A219" s="13"/>
      <c r="B219" s="234"/>
      <c r="C219" s="235"/>
      <c r="D219" s="229" t="s">
        <v>242</v>
      </c>
      <c r="E219" s="236" t="s">
        <v>19</v>
      </c>
      <c r="F219" s="237" t="s">
        <v>590</v>
      </c>
      <c r="G219" s="235"/>
      <c r="H219" s="238">
        <v>35.951999999999998</v>
      </c>
      <c r="I219" s="239"/>
      <c r="J219" s="235"/>
      <c r="K219" s="235"/>
      <c r="L219" s="240"/>
      <c r="M219" s="241"/>
      <c r="N219" s="242"/>
      <c r="O219" s="242"/>
      <c r="P219" s="242"/>
      <c r="Q219" s="242"/>
      <c r="R219" s="242"/>
      <c r="S219" s="242"/>
      <c r="T219" s="24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4" t="s">
        <v>242</v>
      </c>
      <c r="AU219" s="244" t="s">
        <v>79</v>
      </c>
      <c r="AV219" s="13" t="s">
        <v>79</v>
      </c>
      <c r="AW219" s="13" t="s">
        <v>32</v>
      </c>
      <c r="AX219" s="13" t="s">
        <v>75</v>
      </c>
      <c r="AY219" s="244" t="s">
        <v>227</v>
      </c>
    </row>
    <row r="220" s="12" customFormat="1" ht="22.8" customHeight="1">
      <c r="A220" s="12"/>
      <c r="B220" s="200"/>
      <c r="C220" s="201"/>
      <c r="D220" s="202" t="s">
        <v>70</v>
      </c>
      <c r="E220" s="214" t="s">
        <v>282</v>
      </c>
      <c r="F220" s="214" t="s">
        <v>399</v>
      </c>
      <c r="G220" s="201"/>
      <c r="H220" s="201"/>
      <c r="I220" s="204"/>
      <c r="J220" s="215">
        <f>BK220</f>
        <v>0</v>
      </c>
      <c r="K220" s="201"/>
      <c r="L220" s="206"/>
      <c r="M220" s="207"/>
      <c r="N220" s="208"/>
      <c r="O220" s="208"/>
      <c r="P220" s="209">
        <f>SUM(P221:P226)</f>
        <v>0</v>
      </c>
      <c r="Q220" s="208"/>
      <c r="R220" s="209">
        <f>SUM(R221:R226)</f>
        <v>0</v>
      </c>
      <c r="S220" s="208"/>
      <c r="T220" s="210">
        <f>SUM(T221:T226)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11" t="s">
        <v>75</v>
      </c>
      <c r="AT220" s="212" t="s">
        <v>70</v>
      </c>
      <c r="AU220" s="212" t="s">
        <v>75</v>
      </c>
      <c r="AY220" s="211" t="s">
        <v>227</v>
      </c>
      <c r="BK220" s="213">
        <f>SUM(BK221:BK226)</f>
        <v>0</v>
      </c>
    </row>
    <row r="221" s="2" customFormat="1" ht="62.7" customHeight="1">
      <c r="A221" s="39"/>
      <c r="B221" s="40"/>
      <c r="C221" s="216" t="s">
        <v>414</v>
      </c>
      <c r="D221" s="216" t="s">
        <v>229</v>
      </c>
      <c r="E221" s="217" t="s">
        <v>595</v>
      </c>
      <c r="F221" s="218" t="s">
        <v>596</v>
      </c>
      <c r="G221" s="219" t="s">
        <v>403</v>
      </c>
      <c r="H221" s="220">
        <v>8</v>
      </c>
      <c r="I221" s="221"/>
      <c r="J221" s="222">
        <f>ROUND(I221*H221,2)</f>
        <v>0</v>
      </c>
      <c r="K221" s="218" t="s">
        <v>232</v>
      </c>
      <c r="L221" s="45"/>
      <c r="M221" s="223" t="s">
        <v>19</v>
      </c>
      <c r="N221" s="224" t="s">
        <v>42</v>
      </c>
      <c r="O221" s="85"/>
      <c r="P221" s="225">
        <f>O221*H221</f>
        <v>0</v>
      </c>
      <c r="Q221" s="225">
        <v>0</v>
      </c>
      <c r="R221" s="225">
        <f>Q221*H221</f>
        <v>0</v>
      </c>
      <c r="S221" s="225">
        <v>0</v>
      </c>
      <c r="T221" s="226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27" t="s">
        <v>122</v>
      </c>
      <c r="AT221" s="227" t="s">
        <v>229</v>
      </c>
      <c r="AU221" s="227" t="s">
        <v>79</v>
      </c>
      <c r="AY221" s="18" t="s">
        <v>227</v>
      </c>
      <c r="BE221" s="228">
        <f>IF(N221="základní",J221,0)</f>
        <v>0</v>
      </c>
      <c r="BF221" s="228">
        <f>IF(N221="snížená",J221,0)</f>
        <v>0</v>
      </c>
      <c r="BG221" s="228">
        <f>IF(N221="zákl. přenesená",J221,0)</f>
        <v>0</v>
      </c>
      <c r="BH221" s="228">
        <f>IF(N221="sníž. přenesená",J221,0)</f>
        <v>0</v>
      </c>
      <c r="BI221" s="228">
        <f>IF(N221="nulová",J221,0)</f>
        <v>0</v>
      </c>
      <c r="BJ221" s="18" t="s">
        <v>75</v>
      </c>
      <c r="BK221" s="228">
        <f>ROUND(I221*H221,2)</f>
        <v>0</v>
      </c>
      <c r="BL221" s="18" t="s">
        <v>122</v>
      </c>
      <c r="BM221" s="227" t="s">
        <v>929</v>
      </c>
    </row>
    <row r="222" s="2" customFormat="1" ht="49.05" customHeight="1">
      <c r="A222" s="39"/>
      <c r="B222" s="40"/>
      <c r="C222" s="216" t="s">
        <v>420</v>
      </c>
      <c r="D222" s="216" t="s">
        <v>229</v>
      </c>
      <c r="E222" s="217" t="s">
        <v>406</v>
      </c>
      <c r="F222" s="218" t="s">
        <v>407</v>
      </c>
      <c r="G222" s="219" t="s">
        <v>403</v>
      </c>
      <c r="H222" s="220">
        <v>4</v>
      </c>
      <c r="I222" s="221"/>
      <c r="J222" s="222">
        <f>ROUND(I222*H222,2)</f>
        <v>0</v>
      </c>
      <c r="K222" s="218" t="s">
        <v>232</v>
      </c>
      <c r="L222" s="45"/>
      <c r="M222" s="223" t="s">
        <v>19</v>
      </c>
      <c r="N222" s="224" t="s">
        <v>42</v>
      </c>
      <c r="O222" s="85"/>
      <c r="P222" s="225">
        <f>O222*H222</f>
        <v>0</v>
      </c>
      <c r="Q222" s="225">
        <v>0</v>
      </c>
      <c r="R222" s="225">
        <f>Q222*H222</f>
        <v>0</v>
      </c>
      <c r="S222" s="225">
        <v>0</v>
      </c>
      <c r="T222" s="226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27" t="s">
        <v>233</v>
      </c>
      <c r="AT222" s="227" t="s">
        <v>229</v>
      </c>
      <c r="AU222" s="227" t="s">
        <v>79</v>
      </c>
      <c r="AY222" s="18" t="s">
        <v>227</v>
      </c>
      <c r="BE222" s="228">
        <f>IF(N222="základní",J222,0)</f>
        <v>0</v>
      </c>
      <c r="BF222" s="228">
        <f>IF(N222="snížená",J222,0)</f>
        <v>0</v>
      </c>
      <c r="BG222" s="228">
        <f>IF(N222="zákl. přenesená",J222,0)</f>
        <v>0</v>
      </c>
      <c r="BH222" s="228">
        <f>IF(N222="sníž. přenesená",J222,0)</f>
        <v>0</v>
      </c>
      <c r="BI222" s="228">
        <f>IF(N222="nulová",J222,0)</f>
        <v>0</v>
      </c>
      <c r="BJ222" s="18" t="s">
        <v>75</v>
      </c>
      <c r="BK222" s="228">
        <f>ROUND(I222*H222,2)</f>
        <v>0</v>
      </c>
      <c r="BL222" s="18" t="s">
        <v>233</v>
      </c>
      <c r="BM222" s="227" t="s">
        <v>408</v>
      </c>
    </row>
    <row r="223" s="13" customFormat="1">
      <c r="A223" s="13"/>
      <c r="B223" s="234"/>
      <c r="C223" s="235"/>
      <c r="D223" s="229" t="s">
        <v>242</v>
      </c>
      <c r="E223" s="236" t="s">
        <v>19</v>
      </c>
      <c r="F223" s="237" t="s">
        <v>122</v>
      </c>
      <c r="G223" s="235"/>
      <c r="H223" s="238">
        <v>4</v>
      </c>
      <c r="I223" s="239"/>
      <c r="J223" s="235"/>
      <c r="K223" s="235"/>
      <c r="L223" s="240"/>
      <c r="M223" s="241"/>
      <c r="N223" s="242"/>
      <c r="O223" s="242"/>
      <c r="P223" s="242"/>
      <c r="Q223" s="242"/>
      <c r="R223" s="242"/>
      <c r="S223" s="242"/>
      <c r="T223" s="24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4" t="s">
        <v>242</v>
      </c>
      <c r="AU223" s="244" t="s">
        <v>79</v>
      </c>
      <c r="AV223" s="13" t="s">
        <v>79</v>
      </c>
      <c r="AW223" s="13" t="s">
        <v>32</v>
      </c>
      <c r="AX223" s="13" t="s">
        <v>75</v>
      </c>
      <c r="AY223" s="244" t="s">
        <v>227</v>
      </c>
    </row>
    <row r="224" s="2" customFormat="1" ht="55.5" customHeight="1">
      <c r="A224" s="39"/>
      <c r="B224" s="40"/>
      <c r="C224" s="216" t="s">
        <v>424</v>
      </c>
      <c r="D224" s="216" t="s">
        <v>229</v>
      </c>
      <c r="E224" s="217" t="s">
        <v>410</v>
      </c>
      <c r="F224" s="218" t="s">
        <v>411</v>
      </c>
      <c r="G224" s="219" t="s">
        <v>180</v>
      </c>
      <c r="H224" s="220">
        <v>200</v>
      </c>
      <c r="I224" s="221"/>
      <c r="J224" s="222">
        <f>ROUND(I224*H224,2)</f>
        <v>0</v>
      </c>
      <c r="K224" s="218" t="s">
        <v>232</v>
      </c>
      <c r="L224" s="45"/>
      <c r="M224" s="223" t="s">
        <v>19</v>
      </c>
      <c r="N224" s="224" t="s">
        <v>42</v>
      </c>
      <c r="O224" s="85"/>
      <c r="P224" s="225">
        <f>O224*H224</f>
        <v>0</v>
      </c>
      <c r="Q224" s="225">
        <v>0</v>
      </c>
      <c r="R224" s="225">
        <f>Q224*H224</f>
        <v>0</v>
      </c>
      <c r="S224" s="225">
        <v>0</v>
      </c>
      <c r="T224" s="226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27" t="s">
        <v>233</v>
      </c>
      <c r="AT224" s="227" t="s">
        <v>229</v>
      </c>
      <c r="AU224" s="227" t="s">
        <v>79</v>
      </c>
      <c r="AY224" s="18" t="s">
        <v>227</v>
      </c>
      <c r="BE224" s="228">
        <f>IF(N224="základní",J224,0)</f>
        <v>0</v>
      </c>
      <c r="BF224" s="228">
        <f>IF(N224="snížená",J224,0)</f>
        <v>0</v>
      </c>
      <c r="BG224" s="228">
        <f>IF(N224="zákl. přenesená",J224,0)</f>
        <v>0</v>
      </c>
      <c r="BH224" s="228">
        <f>IF(N224="sníž. přenesená",J224,0)</f>
        <v>0</v>
      </c>
      <c r="BI224" s="228">
        <f>IF(N224="nulová",J224,0)</f>
        <v>0</v>
      </c>
      <c r="BJ224" s="18" t="s">
        <v>75</v>
      </c>
      <c r="BK224" s="228">
        <f>ROUND(I224*H224,2)</f>
        <v>0</v>
      </c>
      <c r="BL224" s="18" t="s">
        <v>233</v>
      </c>
      <c r="BM224" s="227" t="s">
        <v>412</v>
      </c>
    </row>
    <row r="225" s="2" customFormat="1">
      <c r="A225" s="39"/>
      <c r="B225" s="40"/>
      <c r="C225" s="41"/>
      <c r="D225" s="229" t="s">
        <v>240</v>
      </c>
      <c r="E225" s="41"/>
      <c r="F225" s="230" t="s">
        <v>292</v>
      </c>
      <c r="G225" s="41"/>
      <c r="H225" s="41"/>
      <c r="I225" s="231"/>
      <c r="J225" s="41"/>
      <c r="K225" s="41"/>
      <c r="L225" s="45"/>
      <c r="M225" s="232"/>
      <c r="N225" s="233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240</v>
      </c>
      <c r="AU225" s="18" t="s">
        <v>79</v>
      </c>
    </row>
    <row r="226" s="13" customFormat="1">
      <c r="A226" s="13"/>
      <c r="B226" s="234"/>
      <c r="C226" s="235"/>
      <c r="D226" s="229" t="s">
        <v>242</v>
      </c>
      <c r="E226" s="236" t="s">
        <v>19</v>
      </c>
      <c r="F226" s="237" t="s">
        <v>368</v>
      </c>
      <c r="G226" s="235"/>
      <c r="H226" s="238">
        <v>200</v>
      </c>
      <c r="I226" s="239"/>
      <c r="J226" s="235"/>
      <c r="K226" s="235"/>
      <c r="L226" s="240"/>
      <c r="M226" s="241"/>
      <c r="N226" s="242"/>
      <c r="O226" s="242"/>
      <c r="P226" s="242"/>
      <c r="Q226" s="242"/>
      <c r="R226" s="242"/>
      <c r="S226" s="242"/>
      <c r="T226" s="24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4" t="s">
        <v>242</v>
      </c>
      <c r="AU226" s="244" t="s">
        <v>79</v>
      </c>
      <c r="AV226" s="13" t="s">
        <v>79</v>
      </c>
      <c r="AW226" s="13" t="s">
        <v>32</v>
      </c>
      <c r="AX226" s="13" t="s">
        <v>75</v>
      </c>
      <c r="AY226" s="244" t="s">
        <v>227</v>
      </c>
    </row>
    <row r="227" s="12" customFormat="1" ht="22.8" customHeight="1">
      <c r="A227" s="12"/>
      <c r="B227" s="200"/>
      <c r="C227" s="201"/>
      <c r="D227" s="202" t="s">
        <v>70</v>
      </c>
      <c r="E227" s="214" t="s">
        <v>288</v>
      </c>
      <c r="F227" s="214" t="s">
        <v>419</v>
      </c>
      <c r="G227" s="201"/>
      <c r="H227" s="201"/>
      <c r="I227" s="204"/>
      <c r="J227" s="215">
        <f>BK227</f>
        <v>0</v>
      </c>
      <c r="K227" s="201"/>
      <c r="L227" s="206"/>
      <c r="M227" s="207"/>
      <c r="N227" s="208"/>
      <c r="O227" s="208"/>
      <c r="P227" s="209">
        <f>SUM(P228:P252)</f>
        <v>0</v>
      </c>
      <c r="Q227" s="208"/>
      <c r="R227" s="209">
        <f>SUM(R228:R252)</f>
        <v>14.416510000000001</v>
      </c>
      <c r="S227" s="208"/>
      <c r="T227" s="210">
        <f>SUM(T228:T252)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11" t="s">
        <v>75</v>
      </c>
      <c r="AT227" s="212" t="s">
        <v>70</v>
      </c>
      <c r="AU227" s="212" t="s">
        <v>75</v>
      </c>
      <c r="AY227" s="211" t="s">
        <v>227</v>
      </c>
      <c r="BK227" s="213">
        <f>SUM(BK228:BK252)</f>
        <v>0</v>
      </c>
    </row>
    <row r="228" s="2" customFormat="1" ht="37.8" customHeight="1">
      <c r="A228" s="39"/>
      <c r="B228" s="40"/>
      <c r="C228" s="216" t="s">
        <v>428</v>
      </c>
      <c r="D228" s="216" t="s">
        <v>229</v>
      </c>
      <c r="E228" s="217" t="s">
        <v>421</v>
      </c>
      <c r="F228" s="218" t="s">
        <v>422</v>
      </c>
      <c r="G228" s="219" t="s">
        <v>172</v>
      </c>
      <c r="H228" s="220">
        <v>47</v>
      </c>
      <c r="I228" s="221"/>
      <c r="J228" s="222">
        <f>ROUND(I228*H228,2)</f>
        <v>0</v>
      </c>
      <c r="K228" s="218" t="s">
        <v>232</v>
      </c>
      <c r="L228" s="45"/>
      <c r="M228" s="223" t="s">
        <v>19</v>
      </c>
      <c r="N228" s="224" t="s">
        <v>42</v>
      </c>
      <c r="O228" s="85"/>
      <c r="P228" s="225">
        <f>O228*H228</f>
        <v>0</v>
      </c>
      <c r="Q228" s="225">
        <v>0</v>
      </c>
      <c r="R228" s="225">
        <f>Q228*H228</f>
        <v>0</v>
      </c>
      <c r="S228" s="225">
        <v>0</v>
      </c>
      <c r="T228" s="226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27" t="s">
        <v>122</v>
      </c>
      <c r="AT228" s="227" t="s">
        <v>229</v>
      </c>
      <c r="AU228" s="227" t="s">
        <v>79</v>
      </c>
      <c r="AY228" s="18" t="s">
        <v>227</v>
      </c>
      <c r="BE228" s="228">
        <f>IF(N228="základní",J228,0)</f>
        <v>0</v>
      </c>
      <c r="BF228" s="228">
        <f>IF(N228="snížená",J228,0)</f>
        <v>0</v>
      </c>
      <c r="BG228" s="228">
        <f>IF(N228="zákl. přenesená",J228,0)</f>
        <v>0</v>
      </c>
      <c r="BH228" s="228">
        <f>IF(N228="sníž. přenesená",J228,0)</f>
        <v>0</v>
      </c>
      <c r="BI228" s="228">
        <f>IF(N228="nulová",J228,0)</f>
        <v>0</v>
      </c>
      <c r="BJ228" s="18" t="s">
        <v>75</v>
      </c>
      <c r="BK228" s="228">
        <f>ROUND(I228*H228,2)</f>
        <v>0</v>
      </c>
      <c r="BL228" s="18" t="s">
        <v>122</v>
      </c>
      <c r="BM228" s="227" t="s">
        <v>930</v>
      </c>
    </row>
    <row r="229" s="13" customFormat="1">
      <c r="A229" s="13"/>
      <c r="B229" s="234"/>
      <c r="C229" s="235"/>
      <c r="D229" s="229" t="s">
        <v>242</v>
      </c>
      <c r="E229" s="236" t="s">
        <v>19</v>
      </c>
      <c r="F229" s="237" t="s">
        <v>876</v>
      </c>
      <c r="G229" s="235"/>
      <c r="H229" s="238">
        <v>14.5</v>
      </c>
      <c r="I229" s="239"/>
      <c r="J229" s="235"/>
      <c r="K229" s="235"/>
      <c r="L229" s="240"/>
      <c r="M229" s="241"/>
      <c r="N229" s="242"/>
      <c r="O229" s="242"/>
      <c r="P229" s="242"/>
      <c r="Q229" s="242"/>
      <c r="R229" s="242"/>
      <c r="S229" s="242"/>
      <c r="T229" s="24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4" t="s">
        <v>242</v>
      </c>
      <c r="AU229" s="244" t="s">
        <v>79</v>
      </c>
      <c r="AV229" s="13" t="s">
        <v>79</v>
      </c>
      <c r="AW229" s="13" t="s">
        <v>32</v>
      </c>
      <c r="AX229" s="13" t="s">
        <v>71</v>
      </c>
      <c r="AY229" s="244" t="s">
        <v>227</v>
      </c>
    </row>
    <row r="230" s="13" customFormat="1">
      <c r="A230" s="13"/>
      <c r="B230" s="234"/>
      <c r="C230" s="235"/>
      <c r="D230" s="229" t="s">
        <v>242</v>
      </c>
      <c r="E230" s="236" t="s">
        <v>19</v>
      </c>
      <c r="F230" s="237" t="s">
        <v>877</v>
      </c>
      <c r="G230" s="235"/>
      <c r="H230" s="238">
        <v>32.5</v>
      </c>
      <c r="I230" s="239"/>
      <c r="J230" s="235"/>
      <c r="K230" s="235"/>
      <c r="L230" s="240"/>
      <c r="M230" s="241"/>
      <c r="N230" s="242"/>
      <c r="O230" s="242"/>
      <c r="P230" s="242"/>
      <c r="Q230" s="242"/>
      <c r="R230" s="242"/>
      <c r="S230" s="242"/>
      <c r="T230" s="24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4" t="s">
        <v>242</v>
      </c>
      <c r="AU230" s="244" t="s">
        <v>79</v>
      </c>
      <c r="AV230" s="13" t="s">
        <v>79</v>
      </c>
      <c r="AW230" s="13" t="s">
        <v>32</v>
      </c>
      <c r="AX230" s="13" t="s">
        <v>71</v>
      </c>
      <c r="AY230" s="244" t="s">
        <v>227</v>
      </c>
    </row>
    <row r="231" s="14" customFormat="1">
      <c r="A231" s="14"/>
      <c r="B231" s="245"/>
      <c r="C231" s="246"/>
      <c r="D231" s="229" t="s">
        <v>242</v>
      </c>
      <c r="E231" s="247" t="s">
        <v>19</v>
      </c>
      <c r="F231" s="248" t="s">
        <v>244</v>
      </c>
      <c r="G231" s="246"/>
      <c r="H231" s="249">
        <v>47</v>
      </c>
      <c r="I231" s="250"/>
      <c r="J231" s="246"/>
      <c r="K231" s="246"/>
      <c r="L231" s="251"/>
      <c r="M231" s="252"/>
      <c r="N231" s="253"/>
      <c r="O231" s="253"/>
      <c r="P231" s="253"/>
      <c r="Q231" s="253"/>
      <c r="R231" s="253"/>
      <c r="S231" s="253"/>
      <c r="T231" s="25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5" t="s">
        <v>242</v>
      </c>
      <c r="AU231" s="255" t="s">
        <v>79</v>
      </c>
      <c r="AV231" s="14" t="s">
        <v>122</v>
      </c>
      <c r="AW231" s="14" t="s">
        <v>32</v>
      </c>
      <c r="AX231" s="14" t="s">
        <v>75</v>
      </c>
      <c r="AY231" s="255" t="s">
        <v>227</v>
      </c>
    </row>
    <row r="232" s="2" customFormat="1" ht="44.25" customHeight="1">
      <c r="A232" s="39"/>
      <c r="B232" s="40"/>
      <c r="C232" s="216" t="s">
        <v>432</v>
      </c>
      <c r="D232" s="216" t="s">
        <v>229</v>
      </c>
      <c r="E232" s="217" t="s">
        <v>425</v>
      </c>
      <c r="F232" s="218" t="s">
        <v>426</v>
      </c>
      <c r="G232" s="219" t="s">
        <v>172</v>
      </c>
      <c r="H232" s="220">
        <v>21</v>
      </c>
      <c r="I232" s="221"/>
      <c r="J232" s="222">
        <f>ROUND(I232*H232,2)</f>
        <v>0</v>
      </c>
      <c r="K232" s="218" t="s">
        <v>232</v>
      </c>
      <c r="L232" s="45"/>
      <c r="M232" s="223" t="s">
        <v>19</v>
      </c>
      <c r="N232" s="224" t="s">
        <v>42</v>
      </c>
      <c r="O232" s="85"/>
      <c r="P232" s="225">
        <f>O232*H232</f>
        <v>0</v>
      </c>
      <c r="Q232" s="225">
        <v>0</v>
      </c>
      <c r="R232" s="225">
        <f>Q232*H232</f>
        <v>0</v>
      </c>
      <c r="S232" s="225">
        <v>0</v>
      </c>
      <c r="T232" s="226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27" t="s">
        <v>233</v>
      </c>
      <c r="AT232" s="227" t="s">
        <v>229</v>
      </c>
      <c r="AU232" s="227" t="s">
        <v>79</v>
      </c>
      <c r="AY232" s="18" t="s">
        <v>227</v>
      </c>
      <c r="BE232" s="228">
        <f>IF(N232="základní",J232,0)</f>
        <v>0</v>
      </c>
      <c r="BF232" s="228">
        <f>IF(N232="snížená",J232,0)</f>
        <v>0</v>
      </c>
      <c r="BG232" s="228">
        <f>IF(N232="zákl. přenesená",J232,0)</f>
        <v>0</v>
      </c>
      <c r="BH232" s="228">
        <f>IF(N232="sníž. přenesená",J232,0)</f>
        <v>0</v>
      </c>
      <c r="BI232" s="228">
        <f>IF(N232="nulová",J232,0)</f>
        <v>0</v>
      </c>
      <c r="BJ232" s="18" t="s">
        <v>75</v>
      </c>
      <c r="BK232" s="228">
        <f>ROUND(I232*H232,2)</f>
        <v>0</v>
      </c>
      <c r="BL232" s="18" t="s">
        <v>233</v>
      </c>
      <c r="BM232" s="227" t="s">
        <v>427</v>
      </c>
    </row>
    <row r="233" s="13" customFormat="1">
      <c r="A233" s="13"/>
      <c r="B233" s="234"/>
      <c r="C233" s="235"/>
      <c r="D233" s="229" t="s">
        <v>242</v>
      </c>
      <c r="E233" s="236" t="s">
        <v>19</v>
      </c>
      <c r="F233" s="237" t="s">
        <v>931</v>
      </c>
      <c r="G233" s="235"/>
      <c r="H233" s="238">
        <v>9.5</v>
      </c>
      <c r="I233" s="239"/>
      <c r="J233" s="235"/>
      <c r="K233" s="235"/>
      <c r="L233" s="240"/>
      <c r="M233" s="241"/>
      <c r="N233" s="242"/>
      <c r="O233" s="242"/>
      <c r="P233" s="242"/>
      <c r="Q233" s="242"/>
      <c r="R233" s="242"/>
      <c r="S233" s="242"/>
      <c r="T233" s="24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4" t="s">
        <v>242</v>
      </c>
      <c r="AU233" s="244" t="s">
        <v>79</v>
      </c>
      <c r="AV233" s="13" t="s">
        <v>79</v>
      </c>
      <c r="AW233" s="13" t="s">
        <v>32</v>
      </c>
      <c r="AX233" s="13" t="s">
        <v>71</v>
      </c>
      <c r="AY233" s="244" t="s">
        <v>227</v>
      </c>
    </row>
    <row r="234" s="13" customFormat="1">
      <c r="A234" s="13"/>
      <c r="B234" s="234"/>
      <c r="C234" s="235"/>
      <c r="D234" s="229" t="s">
        <v>242</v>
      </c>
      <c r="E234" s="236" t="s">
        <v>19</v>
      </c>
      <c r="F234" s="237" t="s">
        <v>932</v>
      </c>
      <c r="G234" s="235"/>
      <c r="H234" s="238">
        <v>9.5</v>
      </c>
      <c r="I234" s="239"/>
      <c r="J234" s="235"/>
      <c r="K234" s="235"/>
      <c r="L234" s="240"/>
      <c r="M234" s="241"/>
      <c r="N234" s="242"/>
      <c r="O234" s="242"/>
      <c r="P234" s="242"/>
      <c r="Q234" s="242"/>
      <c r="R234" s="242"/>
      <c r="S234" s="242"/>
      <c r="T234" s="24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4" t="s">
        <v>242</v>
      </c>
      <c r="AU234" s="244" t="s">
        <v>79</v>
      </c>
      <c r="AV234" s="13" t="s">
        <v>79</v>
      </c>
      <c r="AW234" s="13" t="s">
        <v>32</v>
      </c>
      <c r="AX234" s="13" t="s">
        <v>71</v>
      </c>
      <c r="AY234" s="244" t="s">
        <v>227</v>
      </c>
    </row>
    <row r="235" s="13" customFormat="1">
      <c r="A235" s="13"/>
      <c r="B235" s="234"/>
      <c r="C235" s="235"/>
      <c r="D235" s="229" t="s">
        <v>242</v>
      </c>
      <c r="E235" s="236" t="s">
        <v>19</v>
      </c>
      <c r="F235" s="237" t="s">
        <v>933</v>
      </c>
      <c r="G235" s="235"/>
      <c r="H235" s="238">
        <v>2</v>
      </c>
      <c r="I235" s="239"/>
      <c r="J235" s="235"/>
      <c r="K235" s="235"/>
      <c r="L235" s="240"/>
      <c r="M235" s="241"/>
      <c r="N235" s="242"/>
      <c r="O235" s="242"/>
      <c r="P235" s="242"/>
      <c r="Q235" s="242"/>
      <c r="R235" s="242"/>
      <c r="S235" s="242"/>
      <c r="T235" s="24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4" t="s">
        <v>242</v>
      </c>
      <c r="AU235" s="244" t="s">
        <v>79</v>
      </c>
      <c r="AV235" s="13" t="s">
        <v>79</v>
      </c>
      <c r="AW235" s="13" t="s">
        <v>32</v>
      </c>
      <c r="AX235" s="13" t="s">
        <v>71</v>
      </c>
      <c r="AY235" s="244" t="s">
        <v>227</v>
      </c>
    </row>
    <row r="236" s="14" customFormat="1">
      <c r="A236" s="14"/>
      <c r="B236" s="245"/>
      <c r="C236" s="246"/>
      <c r="D236" s="229" t="s">
        <v>242</v>
      </c>
      <c r="E236" s="247" t="s">
        <v>861</v>
      </c>
      <c r="F236" s="248" t="s">
        <v>244</v>
      </c>
      <c r="G236" s="246"/>
      <c r="H236" s="249">
        <v>21</v>
      </c>
      <c r="I236" s="250"/>
      <c r="J236" s="246"/>
      <c r="K236" s="246"/>
      <c r="L236" s="251"/>
      <c r="M236" s="252"/>
      <c r="N236" s="253"/>
      <c r="O236" s="253"/>
      <c r="P236" s="253"/>
      <c r="Q236" s="253"/>
      <c r="R236" s="253"/>
      <c r="S236" s="253"/>
      <c r="T236" s="254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5" t="s">
        <v>242</v>
      </c>
      <c r="AU236" s="255" t="s">
        <v>79</v>
      </c>
      <c r="AV236" s="14" t="s">
        <v>122</v>
      </c>
      <c r="AW236" s="14" t="s">
        <v>32</v>
      </c>
      <c r="AX236" s="14" t="s">
        <v>75</v>
      </c>
      <c r="AY236" s="255" t="s">
        <v>227</v>
      </c>
    </row>
    <row r="237" s="2" customFormat="1" ht="37.8" customHeight="1">
      <c r="A237" s="39"/>
      <c r="B237" s="40"/>
      <c r="C237" s="216" t="s">
        <v>436</v>
      </c>
      <c r="D237" s="216" t="s">
        <v>229</v>
      </c>
      <c r="E237" s="217" t="s">
        <v>429</v>
      </c>
      <c r="F237" s="218" t="s">
        <v>430</v>
      </c>
      <c r="G237" s="219" t="s">
        <v>172</v>
      </c>
      <c r="H237" s="220">
        <v>21</v>
      </c>
      <c r="I237" s="221"/>
      <c r="J237" s="222">
        <f>ROUND(I237*H237,2)</f>
        <v>0</v>
      </c>
      <c r="K237" s="218" t="s">
        <v>232</v>
      </c>
      <c r="L237" s="45"/>
      <c r="M237" s="223" t="s">
        <v>19</v>
      </c>
      <c r="N237" s="224" t="s">
        <v>42</v>
      </c>
      <c r="O237" s="85"/>
      <c r="P237" s="225">
        <f>O237*H237</f>
        <v>0</v>
      </c>
      <c r="Q237" s="225">
        <v>0</v>
      </c>
      <c r="R237" s="225">
        <f>Q237*H237</f>
        <v>0</v>
      </c>
      <c r="S237" s="225">
        <v>0</v>
      </c>
      <c r="T237" s="226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27" t="s">
        <v>122</v>
      </c>
      <c r="AT237" s="227" t="s">
        <v>229</v>
      </c>
      <c r="AU237" s="227" t="s">
        <v>79</v>
      </c>
      <c r="AY237" s="18" t="s">
        <v>227</v>
      </c>
      <c r="BE237" s="228">
        <f>IF(N237="základní",J237,0)</f>
        <v>0</v>
      </c>
      <c r="BF237" s="228">
        <f>IF(N237="snížená",J237,0)</f>
        <v>0</v>
      </c>
      <c r="BG237" s="228">
        <f>IF(N237="zákl. přenesená",J237,0)</f>
        <v>0</v>
      </c>
      <c r="BH237" s="228">
        <f>IF(N237="sníž. přenesená",J237,0)</f>
        <v>0</v>
      </c>
      <c r="BI237" s="228">
        <f>IF(N237="nulová",J237,0)</f>
        <v>0</v>
      </c>
      <c r="BJ237" s="18" t="s">
        <v>75</v>
      </c>
      <c r="BK237" s="228">
        <f>ROUND(I237*H237,2)</f>
        <v>0</v>
      </c>
      <c r="BL237" s="18" t="s">
        <v>122</v>
      </c>
      <c r="BM237" s="227" t="s">
        <v>431</v>
      </c>
    </row>
    <row r="238" s="13" customFormat="1">
      <c r="A238" s="13"/>
      <c r="B238" s="234"/>
      <c r="C238" s="235"/>
      <c r="D238" s="229" t="s">
        <v>242</v>
      </c>
      <c r="E238" s="236" t="s">
        <v>19</v>
      </c>
      <c r="F238" s="237" t="s">
        <v>861</v>
      </c>
      <c r="G238" s="235"/>
      <c r="H238" s="238">
        <v>21</v>
      </c>
      <c r="I238" s="239"/>
      <c r="J238" s="235"/>
      <c r="K238" s="235"/>
      <c r="L238" s="240"/>
      <c r="M238" s="241"/>
      <c r="N238" s="242"/>
      <c r="O238" s="242"/>
      <c r="P238" s="242"/>
      <c r="Q238" s="242"/>
      <c r="R238" s="242"/>
      <c r="S238" s="242"/>
      <c r="T238" s="24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4" t="s">
        <v>242</v>
      </c>
      <c r="AU238" s="244" t="s">
        <v>79</v>
      </c>
      <c r="AV238" s="13" t="s">
        <v>79</v>
      </c>
      <c r="AW238" s="13" t="s">
        <v>32</v>
      </c>
      <c r="AX238" s="13" t="s">
        <v>75</v>
      </c>
      <c r="AY238" s="244" t="s">
        <v>227</v>
      </c>
    </row>
    <row r="239" s="2" customFormat="1" ht="16.5" customHeight="1">
      <c r="A239" s="39"/>
      <c r="B239" s="40"/>
      <c r="C239" s="266" t="s">
        <v>442</v>
      </c>
      <c r="D239" s="266" t="s">
        <v>328</v>
      </c>
      <c r="E239" s="267" t="s">
        <v>433</v>
      </c>
      <c r="F239" s="268" t="s">
        <v>434</v>
      </c>
      <c r="G239" s="269" t="s">
        <v>172</v>
      </c>
      <c r="H239" s="270">
        <v>21</v>
      </c>
      <c r="I239" s="271"/>
      <c r="J239" s="272">
        <f>ROUND(I239*H239,2)</f>
        <v>0</v>
      </c>
      <c r="K239" s="268" t="s">
        <v>232</v>
      </c>
      <c r="L239" s="273"/>
      <c r="M239" s="274" t="s">
        <v>19</v>
      </c>
      <c r="N239" s="275" t="s">
        <v>42</v>
      </c>
      <c r="O239" s="85"/>
      <c r="P239" s="225">
        <f>O239*H239</f>
        <v>0</v>
      </c>
      <c r="Q239" s="225">
        <v>0.00031</v>
      </c>
      <c r="R239" s="225">
        <f>Q239*H239</f>
        <v>0.0065100000000000002</v>
      </c>
      <c r="S239" s="225">
        <v>0</v>
      </c>
      <c r="T239" s="226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27" t="s">
        <v>331</v>
      </c>
      <c r="AT239" s="227" t="s">
        <v>328</v>
      </c>
      <c r="AU239" s="227" t="s">
        <v>79</v>
      </c>
      <c r="AY239" s="18" t="s">
        <v>227</v>
      </c>
      <c r="BE239" s="228">
        <f>IF(N239="základní",J239,0)</f>
        <v>0</v>
      </c>
      <c r="BF239" s="228">
        <f>IF(N239="snížená",J239,0)</f>
        <v>0</v>
      </c>
      <c r="BG239" s="228">
        <f>IF(N239="zákl. přenesená",J239,0)</f>
        <v>0</v>
      </c>
      <c r="BH239" s="228">
        <f>IF(N239="sníž. přenesená",J239,0)</f>
        <v>0</v>
      </c>
      <c r="BI239" s="228">
        <f>IF(N239="nulová",J239,0)</f>
        <v>0</v>
      </c>
      <c r="BJ239" s="18" t="s">
        <v>75</v>
      </c>
      <c r="BK239" s="228">
        <f>ROUND(I239*H239,2)</f>
        <v>0</v>
      </c>
      <c r="BL239" s="18" t="s">
        <v>331</v>
      </c>
      <c r="BM239" s="227" t="s">
        <v>435</v>
      </c>
    </row>
    <row r="240" s="13" customFormat="1">
      <c r="A240" s="13"/>
      <c r="B240" s="234"/>
      <c r="C240" s="235"/>
      <c r="D240" s="229" t="s">
        <v>242</v>
      </c>
      <c r="E240" s="236" t="s">
        <v>19</v>
      </c>
      <c r="F240" s="237" t="s">
        <v>861</v>
      </c>
      <c r="G240" s="235"/>
      <c r="H240" s="238">
        <v>21</v>
      </c>
      <c r="I240" s="239"/>
      <c r="J240" s="235"/>
      <c r="K240" s="235"/>
      <c r="L240" s="240"/>
      <c r="M240" s="241"/>
      <c r="N240" s="242"/>
      <c r="O240" s="242"/>
      <c r="P240" s="242"/>
      <c r="Q240" s="242"/>
      <c r="R240" s="242"/>
      <c r="S240" s="242"/>
      <c r="T240" s="24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4" t="s">
        <v>242</v>
      </c>
      <c r="AU240" s="244" t="s">
        <v>79</v>
      </c>
      <c r="AV240" s="13" t="s">
        <v>79</v>
      </c>
      <c r="AW240" s="13" t="s">
        <v>32</v>
      </c>
      <c r="AX240" s="13" t="s">
        <v>75</v>
      </c>
      <c r="AY240" s="244" t="s">
        <v>227</v>
      </c>
    </row>
    <row r="241" s="2" customFormat="1" ht="16.5" customHeight="1">
      <c r="A241" s="39"/>
      <c r="B241" s="40"/>
      <c r="C241" s="266" t="s">
        <v>446</v>
      </c>
      <c r="D241" s="266" t="s">
        <v>328</v>
      </c>
      <c r="E241" s="267" t="s">
        <v>437</v>
      </c>
      <c r="F241" s="268" t="s">
        <v>438</v>
      </c>
      <c r="G241" s="269" t="s">
        <v>259</v>
      </c>
      <c r="H241" s="270">
        <v>14.41</v>
      </c>
      <c r="I241" s="271"/>
      <c r="J241" s="272">
        <f>ROUND(I241*H241,2)</f>
        <v>0</v>
      </c>
      <c r="K241" s="268" t="s">
        <v>232</v>
      </c>
      <c r="L241" s="273"/>
      <c r="M241" s="274" t="s">
        <v>19</v>
      </c>
      <c r="N241" s="275" t="s">
        <v>42</v>
      </c>
      <c r="O241" s="85"/>
      <c r="P241" s="225">
        <f>O241*H241</f>
        <v>0</v>
      </c>
      <c r="Q241" s="225">
        <v>1</v>
      </c>
      <c r="R241" s="225">
        <f>Q241*H241</f>
        <v>14.41</v>
      </c>
      <c r="S241" s="225">
        <v>0</v>
      </c>
      <c r="T241" s="226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27" t="s">
        <v>331</v>
      </c>
      <c r="AT241" s="227" t="s">
        <v>328</v>
      </c>
      <c r="AU241" s="227" t="s">
        <v>79</v>
      </c>
      <c r="AY241" s="18" t="s">
        <v>227</v>
      </c>
      <c r="BE241" s="228">
        <f>IF(N241="základní",J241,0)</f>
        <v>0</v>
      </c>
      <c r="BF241" s="228">
        <f>IF(N241="snížená",J241,0)</f>
        <v>0</v>
      </c>
      <c r="BG241" s="228">
        <f>IF(N241="zákl. přenesená",J241,0)</f>
        <v>0</v>
      </c>
      <c r="BH241" s="228">
        <f>IF(N241="sníž. přenesená",J241,0)</f>
        <v>0</v>
      </c>
      <c r="BI241" s="228">
        <f>IF(N241="nulová",J241,0)</f>
        <v>0</v>
      </c>
      <c r="BJ241" s="18" t="s">
        <v>75</v>
      </c>
      <c r="BK241" s="228">
        <f>ROUND(I241*H241,2)</f>
        <v>0</v>
      </c>
      <c r="BL241" s="18" t="s">
        <v>331</v>
      </c>
      <c r="BM241" s="227" t="s">
        <v>439</v>
      </c>
    </row>
    <row r="242" s="13" customFormat="1">
      <c r="A242" s="13"/>
      <c r="B242" s="234"/>
      <c r="C242" s="235"/>
      <c r="D242" s="229" t="s">
        <v>242</v>
      </c>
      <c r="E242" s="236" t="s">
        <v>19</v>
      </c>
      <c r="F242" s="237" t="s">
        <v>934</v>
      </c>
      <c r="G242" s="235"/>
      <c r="H242" s="238">
        <v>9.2400000000000002</v>
      </c>
      <c r="I242" s="239"/>
      <c r="J242" s="235"/>
      <c r="K242" s="235"/>
      <c r="L242" s="240"/>
      <c r="M242" s="241"/>
      <c r="N242" s="242"/>
      <c r="O242" s="242"/>
      <c r="P242" s="242"/>
      <c r="Q242" s="242"/>
      <c r="R242" s="242"/>
      <c r="S242" s="242"/>
      <c r="T242" s="24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4" t="s">
        <v>242</v>
      </c>
      <c r="AU242" s="244" t="s">
        <v>79</v>
      </c>
      <c r="AV242" s="13" t="s">
        <v>79</v>
      </c>
      <c r="AW242" s="13" t="s">
        <v>32</v>
      </c>
      <c r="AX242" s="13" t="s">
        <v>71</v>
      </c>
      <c r="AY242" s="244" t="s">
        <v>227</v>
      </c>
    </row>
    <row r="243" s="13" customFormat="1">
      <c r="A243" s="13"/>
      <c r="B243" s="234"/>
      <c r="C243" s="235"/>
      <c r="D243" s="229" t="s">
        <v>242</v>
      </c>
      <c r="E243" s="236" t="s">
        <v>19</v>
      </c>
      <c r="F243" s="237" t="s">
        <v>441</v>
      </c>
      <c r="G243" s="235"/>
      <c r="H243" s="238">
        <v>5.1699999999999999</v>
      </c>
      <c r="I243" s="239"/>
      <c r="J243" s="235"/>
      <c r="K243" s="235"/>
      <c r="L243" s="240"/>
      <c r="M243" s="241"/>
      <c r="N243" s="242"/>
      <c r="O243" s="242"/>
      <c r="P243" s="242"/>
      <c r="Q243" s="242"/>
      <c r="R243" s="242"/>
      <c r="S243" s="242"/>
      <c r="T243" s="24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4" t="s">
        <v>242</v>
      </c>
      <c r="AU243" s="244" t="s">
        <v>79</v>
      </c>
      <c r="AV243" s="13" t="s">
        <v>79</v>
      </c>
      <c r="AW243" s="13" t="s">
        <v>32</v>
      </c>
      <c r="AX243" s="13" t="s">
        <v>71</v>
      </c>
      <c r="AY243" s="244" t="s">
        <v>227</v>
      </c>
    </row>
    <row r="244" s="14" customFormat="1">
      <c r="A244" s="14"/>
      <c r="B244" s="245"/>
      <c r="C244" s="246"/>
      <c r="D244" s="229" t="s">
        <v>242</v>
      </c>
      <c r="E244" s="247" t="s">
        <v>19</v>
      </c>
      <c r="F244" s="248" t="s">
        <v>244</v>
      </c>
      <c r="G244" s="246"/>
      <c r="H244" s="249">
        <v>14.41</v>
      </c>
      <c r="I244" s="250"/>
      <c r="J244" s="246"/>
      <c r="K244" s="246"/>
      <c r="L244" s="251"/>
      <c r="M244" s="252"/>
      <c r="N244" s="253"/>
      <c r="O244" s="253"/>
      <c r="P244" s="253"/>
      <c r="Q244" s="253"/>
      <c r="R244" s="253"/>
      <c r="S244" s="253"/>
      <c r="T244" s="254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5" t="s">
        <v>242</v>
      </c>
      <c r="AU244" s="255" t="s">
        <v>79</v>
      </c>
      <c r="AV244" s="14" t="s">
        <v>122</v>
      </c>
      <c r="AW244" s="14" t="s">
        <v>32</v>
      </c>
      <c r="AX244" s="14" t="s">
        <v>75</v>
      </c>
      <c r="AY244" s="255" t="s">
        <v>227</v>
      </c>
    </row>
    <row r="245" s="2" customFormat="1" ht="16.5" customHeight="1">
      <c r="A245" s="39"/>
      <c r="B245" s="40"/>
      <c r="C245" s="266" t="s">
        <v>451</v>
      </c>
      <c r="D245" s="266" t="s">
        <v>328</v>
      </c>
      <c r="E245" s="267" t="s">
        <v>443</v>
      </c>
      <c r="F245" s="268" t="s">
        <v>444</v>
      </c>
      <c r="G245" s="269" t="s">
        <v>180</v>
      </c>
      <c r="H245" s="270">
        <v>18</v>
      </c>
      <c r="I245" s="271"/>
      <c r="J245" s="272">
        <f>ROUND(I245*H245,2)</f>
        <v>0</v>
      </c>
      <c r="K245" s="268" t="s">
        <v>232</v>
      </c>
      <c r="L245" s="273"/>
      <c r="M245" s="274" t="s">
        <v>19</v>
      </c>
      <c r="N245" s="275" t="s">
        <v>42</v>
      </c>
      <c r="O245" s="85"/>
      <c r="P245" s="225">
        <f>O245*H245</f>
        <v>0</v>
      </c>
      <c r="Q245" s="225">
        <v>0</v>
      </c>
      <c r="R245" s="225">
        <f>Q245*H245</f>
        <v>0</v>
      </c>
      <c r="S245" s="225">
        <v>0</v>
      </c>
      <c r="T245" s="226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27" t="s">
        <v>331</v>
      </c>
      <c r="AT245" s="227" t="s">
        <v>328</v>
      </c>
      <c r="AU245" s="227" t="s">
        <v>79</v>
      </c>
      <c r="AY245" s="18" t="s">
        <v>227</v>
      </c>
      <c r="BE245" s="228">
        <f>IF(N245="základní",J245,0)</f>
        <v>0</v>
      </c>
      <c r="BF245" s="228">
        <f>IF(N245="snížená",J245,0)</f>
        <v>0</v>
      </c>
      <c r="BG245" s="228">
        <f>IF(N245="zákl. přenesená",J245,0)</f>
        <v>0</v>
      </c>
      <c r="BH245" s="228">
        <f>IF(N245="sníž. přenesená",J245,0)</f>
        <v>0</v>
      </c>
      <c r="BI245" s="228">
        <f>IF(N245="nulová",J245,0)</f>
        <v>0</v>
      </c>
      <c r="BJ245" s="18" t="s">
        <v>75</v>
      </c>
      <c r="BK245" s="228">
        <f>ROUND(I245*H245,2)</f>
        <v>0</v>
      </c>
      <c r="BL245" s="18" t="s">
        <v>331</v>
      </c>
      <c r="BM245" s="227" t="s">
        <v>445</v>
      </c>
    </row>
    <row r="246" s="2" customFormat="1" ht="16.5" customHeight="1">
      <c r="A246" s="39"/>
      <c r="B246" s="40"/>
      <c r="C246" s="266" t="s">
        <v>458</v>
      </c>
      <c r="D246" s="266" t="s">
        <v>328</v>
      </c>
      <c r="E246" s="267" t="s">
        <v>447</v>
      </c>
      <c r="F246" s="268" t="s">
        <v>448</v>
      </c>
      <c r="G246" s="269" t="s">
        <v>180</v>
      </c>
      <c r="H246" s="270">
        <v>33.600000000000001</v>
      </c>
      <c r="I246" s="271"/>
      <c r="J246" s="272">
        <f>ROUND(I246*H246,2)</f>
        <v>0</v>
      </c>
      <c r="K246" s="268" t="s">
        <v>232</v>
      </c>
      <c r="L246" s="273"/>
      <c r="M246" s="274" t="s">
        <v>19</v>
      </c>
      <c r="N246" s="275" t="s">
        <v>42</v>
      </c>
      <c r="O246" s="85"/>
      <c r="P246" s="225">
        <f>O246*H246</f>
        <v>0</v>
      </c>
      <c r="Q246" s="225">
        <v>0</v>
      </c>
      <c r="R246" s="225">
        <f>Q246*H246</f>
        <v>0</v>
      </c>
      <c r="S246" s="225">
        <v>0</v>
      </c>
      <c r="T246" s="226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27" t="s">
        <v>331</v>
      </c>
      <c r="AT246" s="227" t="s">
        <v>328</v>
      </c>
      <c r="AU246" s="227" t="s">
        <v>79</v>
      </c>
      <c r="AY246" s="18" t="s">
        <v>227</v>
      </c>
      <c r="BE246" s="228">
        <f>IF(N246="základní",J246,0)</f>
        <v>0</v>
      </c>
      <c r="BF246" s="228">
        <f>IF(N246="snížená",J246,0)</f>
        <v>0</v>
      </c>
      <c r="BG246" s="228">
        <f>IF(N246="zákl. přenesená",J246,0)</f>
        <v>0</v>
      </c>
      <c r="BH246" s="228">
        <f>IF(N246="sníž. přenesená",J246,0)</f>
        <v>0</v>
      </c>
      <c r="BI246" s="228">
        <f>IF(N246="nulová",J246,0)</f>
        <v>0</v>
      </c>
      <c r="BJ246" s="18" t="s">
        <v>75</v>
      </c>
      <c r="BK246" s="228">
        <f>ROUND(I246*H246,2)</f>
        <v>0</v>
      </c>
      <c r="BL246" s="18" t="s">
        <v>331</v>
      </c>
      <c r="BM246" s="227" t="s">
        <v>449</v>
      </c>
    </row>
    <row r="247" s="13" customFormat="1">
      <c r="A247" s="13"/>
      <c r="B247" s="234"/>
      <c r="C247" s="235"/>
      <c r="D247" s="229" t="s">
        <v>242</v>
      </c>
      <c r="E247" s="236" t="s">
        <v>19</v>
      </c>
      <c r="F247" s="237" t="s">
        <v>626</v>
      </c>
      <c r="G247" s="235"/>
      <c r="H247" s="238">
        <v>33.600000000000001</v>
      </c>
      <c r="I247" s="239"/>
      <c r="J247" s="235"/>
      <c r="K247" s="235"/>
      <c r="L247" s="240"/>
      <c r="M247" s="241"/>
      <c r="N247" s="242"/>
      <c r="O247" s="242"/>
      <c r="P247" s="242"/>
      <c r="Q247" s="242"/>
      <c r="R247" s="242"/>
      <c r="S247" s="242"/>
      <c r="T247" s="24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4" t="s">
        <v>242</v>
      </c>
      <c r="AU247" s="244" t="s">
        <v>79</v>
      </c>
      <c r="AV247" s="13" t="s">
        <v>79</v>
      </c>
      <c r="AW247" s="13" t="s">
        <v>32</v>
      </c>
      <c r="AX247" s="13" t="s">
        <v>75</v>
      </c>
      <c r="AY247" s="244" t="s">
        <v>227</v>
      </c>
    </row>
    <row r="248" s="2" customFormat="1" ht="78" customHeight="1">
      <c r="A248" s="39"/>
      <c r="B248" s="40"/>
      <c r="C248" s="216" t="s">
        <v>620</v>
      </c>
      <c r="D248" s="216" t="s">
        <v>229</v>
      </c>
      <c r="E248" s="217" t="s">
        <v>452</v>
      </c>
      <c r="F248" s="218" t="s">
        <v>453</v>
      </c>
      <c r="G248" s="219" t="s">
        <v>259</v>
      </c>
      <c r="H248" s="220">
        <v>14.41</v>
      </c>
      <c r="I248" s="221"/>
      <c r="J248" s="222">
        <f>ROUND(I248*H248,2)</f>
        <v>0</v>
      </c>
      <c r="K248" s="218" t="s">
        <v>232</v>
      </c>
      <c r="L248" s="45"/>
      <c r="M248" s="223" t="s">
        <v>19</v>
      </c>
      <c r="N248" s="224" t="s">
        <v>42</v>
      </c>
      <c r="O248" s="85"/>
      <c r="P248" s="225">
        <f>O248*H248</f>
        <v>0</v>
      </c>
      <c r="Q248" s="225">
        <v>0</v>
      </c>
      <c r="R248" s="225">
        <f>Q248*H248</f>
        <v>0</v>
      </c>
      <c r="S248" s="225">
        <v>0</v>
      </c>
      <c r="T248" s="226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27" t="s">
        <v>233</v>
      </c>
      <c r="AT248" s="227" t="s">
        <v>229</v>
      </c>
      <c r="AU248" s="227" t="s">
        <v>79</v>
      </c>
      <c r="AY248" s="18" t="s">
        <v>227</v>
      </c>
      <c r="BE248" s="228">
        <f>IF(N248="základní",J248,0)</f>
        <v>0</v>
      </c>
      <c r="BF248" s="228">
        <f>IF(N248="snížená",J248,0)</f>
        <v>0</v>
      </c>
      <c r="BG248" s="228">
        <f>IF(N248="zákl. přenesená",J248,0)</f>
        <v>0</v>
      </c>
      <c r="BH248" s="228">
        <f>IF(N248="sníž. přenesená",J248,0)</f>
        <v>0</v>
      </c>
      <c r="BI248" s="228">
        <f>IF(N248="nulová",J248,0)</f>
        <v>0</v>
      </c>
      <c r="BJ248" s="18" t="s">
        <v>75</v>
      </c>
      <c r="BK248" s="228">
        <f>ROUND(I248*H248,2)</f>
        <v>0</v>
      </c>
      <c r="BL248" s="18" t="s">
        <v>233</v>
      </c>
      <c r="BM248" s="227" t="s">
        <v>454</v>
      </c>
    </row>
    <row r="249" s="2" customFormat="1">
      <c r="A249" s="39"/>
      <c r="B249" s="40"/>
      <c r="C249" s="41"/>
      <c r="D249" s="229" t="s">
        <v>240</v>
      </c>
      <c r="E249" s="41"/>
      <c r="F249" s="230" t="s">
        <v>261</v>
      </c>
      <c r="G249" s="41"/>
      <c r="H249" s="41"/>
      <c r="I249" s="231"/>
      <c r="J249" s="41"/>
      <c r="K249" s="41"/>
      <c r="L249" s="45"/>
      <c r="M249" s="232"/>
      <c r="N249" s="233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240</v>
      </c>
      <c r="AU249" s="18" t="s">
        <v>79</v>
      </c>
    </row>
    <row r="250" s="13" customFormat="1">
      <c r="A250" s="13"/>
      <c r="B250" s="234"/>
      <c r="C250" s="235"/>
      <c r="D250" s="229" t="s">
        <v>242</v>
      </c>
      <c r="E250" s="236" t="s">
        <v>19</v>
      </c>
      <c r="F250" s="237" t="s">
        <v>935</v>
      </c>
      <c r="G250" s="235"/>
      <c r="H250" s="238">
        <v>9.2400000000000002</v>
      </c>
      <c r="I250" s="239"/>
      <c r="J250" s="235"/>
      <c r="K250" s="235"/>
      <c r="L250" s="240"/>
      <c r="M250" s="241"/>
      <c r="N250" s="242"/>
      <c r="O250" s="242"/>
      <c r="P250" s="242"/>
      <c r="Q250" s="242"/>
      <c r="R250" s="242"/>
      <c r="S250" s="242"/>
      <c r="T250" s="24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4" t="s">
        <v>242</v>
      </c>
      <c r="AU250" s="244" t="s">
        <v>79</v>
      </c>
      <c r="AV250" s="13" t="s">
        <v>79</v>
      </c>
      <c r="AW250" s="13" t="s">
        <v>32</v>
      </c>
      <c r="AX250" s="13" t="s">
        <v>71</v>
      </c>
      <c r="AY250" s="244" t="s">
        <v>227</v>
      </c>
    </row>
    <row r="251" s="13" customFormat="1">
      <c r="A251" s="13"/>
      <c r="B251" s="234"/>
      <c r="C251" s="235"/>
      <c r="D251" s="229" t="s">
        <v>242</v>
      </c>
      <c r="E251" s="236" t="s">
        <v>19</v>
      </c>
      <c r="F251" s="237" t="s">
        <v>456</v>
      </c>
      <c r="G251" s="235"/>
      <c r="H251" s="238">
        <v>5.1699999999999999</v>
      </c>
      <c r="I251" s="239"/>
      <c r="J251" s="235"/>
      <c r="K251" s="235"/>
      <c r="L251" s="240"/>
      <c r="M251" s="241"/>
      <c r="N251" s="242"/>
      <c r="O251" s="242"/>
      <c r="P251" s="242"/>
      <c r="Q251" s="242"/>
      <c r="R251" s="242"/>
      <c r="S251" s="242"/>
      <c r="T251" s="24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4" t="s">
        <v>242</v>
      </c>
      <c r="AU251" s="244" t="s">
        <v>79</v>
      </c>
      <c r="AV251" s="13" t="s">
        <v>79</v>
      </c>
      <c r="AW251" s="13" t="s">
        <v>32</v>
      </c>
      <c r="AX251" s="13" t="s">
        <v>71</v>
      </c>
      <c r="AY251" s="244" t="s">
        <v>227</v>
      </c>
    </row>
    <row r="252" s="14" customFormat="1">
      <c r="A252" s="14"/>
      <c r="B252" s="245"/>
      <c r="C252" s="246"/>
      <c r="D252" s="229" t="s">
        <v>242</v>
      </c>
      <c r="E252" s="247" t="s">
        <v>19</v>
      </c>
      <c r="F252" s="248" t="s">
        <v>244</v>
      </c>
      <c r="G252" s="246"/>
      <c r="H252" s="249">
        <v>14.41</v>
      </c>
      <c r="I252" s="250"/>
      <c r="J252" s="246"/>
      <c r="K252" s="246"/>
      <c r="L252" s="251"/>
      <c r="M252" s="252"/>
      <c r="N252" s="253"/>
      <c r="O252" s="253"/>
      <c r="P252" s="253"/>
      <c r="Q252" s="253"/>
      <c r="R252" s="253"/>
      <c r="S252" s="253"/>
      <c r="T252" s="254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5" t="s">
        <v>242</v>
      </c>
      <c r="AU252" s="255" t="s">
        <v>79</v>
      </c>
      <c r="AV252" s="14" t="s">
        <v>122</v>
      </c>
      <c r="AW252" s="14" t="s">
        <v>32</v>
      </c>
      <c r="AX252" s="14" t="s">
        <v>75</v>
      </c>
      <c r="AY252" s="255" t="s">
        <v>227</v>
      </c>
    </row>
    <row r="253" s="12" customFormat="1" ht="22.8" customHeight="1">
      <c r="A253" s="12"/>
      <c r="B253" s="200"/>
      <c r="C253" s="201"/>
      <c r="D253" s="202" t="s">
        <v>70</v>
      </c>
      <c r="E253" s="214" t="s">
        <v>294</v>
      </c>
      <c r="F253" s="214" t="s">
        <v>457</v>
      </c>
      <c r="G253" s="201"/>
      <c r="H253" s="201"/>
      <c r="I253" s="204"/>
      <c r="J253" s="215">
        <f>BK253</f>
        <v>0</v>
      </c>
      <c r="K253" s="201"/>
      <c r="L253" s="206"/>
      <c r="M253" s="207"/>
      <c r="N253" s="208"/>
      <c r="O253" s="208"/>
      <c r="P253" s="209">
        <f>P254</f>
        <v>0</v>
      </c>
      <c r="Q253" s="208"/>
      <c r="R253" s="209">
        <f>R254</f>
        <v>0</v>
      </c>
      <c r="S253" s="208"/>
      <c r="T253" s="210">
        <f>T254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11" t="s">
        <v>75</v>
      </c>
      <c r="AT253" s="212" t="s">
        <v>70</v>
      </c>
      <c r="AU253" s="212" t="s">
        <v>75</v>
      </c>
      <c r="AY253" s="211" t="s">
        <v>227</v>
      </c>
      <c r="BK253" s="213">
        <f>BK254</f>
        <v>0</v>
      </c>
    </row>
    <row r="254" s="2" customFormat="1" ht="44.25" customHeight="1">
      <c r="A254" s="39"/>
      <c r="B254" s="40"/>
      <c r="C254" s="216" t="s">
        <v>177</v>
      </c>
      <c r="D254" s="216" t="s">
        <v>229</v>
      </c>
      <c r="E254" s="217" t="s">
        <v>459</v>
      </c>
      <c r="F254" s="218" t="s">
        <v>460</v>
      </c>
      <c r="G254" s="219" t="s">
        <v>180</v>
      </c>
      <c r="H254" s="220">
        <v>36</v>
      </c>
      <c r="I254" s="221"/>
      <c r="J254" s="222">
        <f>ROUND(I254*H254,2)</f>
        <v>0</v>
      </c>
      <c r="K254" s="218" t="s">
        <v>232</v>
      </c>
      <c r="L254" s="45"/>
      <c r="M254" s="276" t="s">
        <v>19</v>
      </c>
      <c r="N254" s="277" t="s">
        <v>42</v>
      </c>
      <c r="O254" s="278"/>
      <c r="P254" s="279">
        <f>O254*H254</f>
        <v>0</v>
      </c>
      <c r="Q254" s="279">
        <v>0</v>
      </c>
      <c r="R254" s="279">
        <f>Q254*H254</f>
        <v>0</v>
      </c>
      <c r="S254" s="279">
        <v>0</v>
      </c>
      <c r="T254" s="280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27" t="s">
        <v>233</v>
      </c>
      <c r="AT254" s="227" t="s">
        <v>229</v>
      </c>
      <c r="AU254" s="227" t="s">
        <v>79</v>
      </c>
      <c r="AY254" s="18" t="s">
        <v>227</v>
      </c>
      <c r="BE254" s="228">
        <f>IF(N254="základní",J254,0)</f>
        <v>0</v>
      </c>
      <c r="BF254" s="228">
        <f>IF(N254="snížená",J254,0)</f>
        <v>0</v>
      </c>
      <c r="BG254" s="228">
        <f>IF(N254="zákl. přenesená",J254,0)</f>
        <v>0</v>
      </c>
      <c r="BH254" s="228">
        <f>IF(N254="sníž. přenesená",J254,0)</f>
        <v>0</v>
      </c>
      <c r="BI254" s="228">
        <f>IF(N254="nulová",J254,0)</f>
        <v>0</v>
      </c>
      <c r="BJ254" s="18" t="s">
        <v>75</v>
      </c>
      <c r="BK254" s="228">
        <f>ROUND(I254*H254,2)</f>
        <v>0</v>
      </c>
      <c r="BL254" s="18" t="s">
        <v>233</v>
      </c>
      <c r="BM254" s="227" t="s">
        <v>461</v>
      </c>
    </row>
    <row r="255" s="2" customFormat="1" ht="6.96" customHeight="1">
      <c r="A255" s="39"/>
      <c r="B255" s="60"/>
      <c r="C255" s="61"/>
      <c r="D255" s="61"/>
      <c r="E255" s="61"/>
      <c r="F255" s="61"/>
      <c r="G255" s="61"/>
      <c r="H255" s="61"/>
      <c r="I255" s="61"/>
      <c r="J255" s="61"/>
      <c r="K255" s="61"/>
      <c r="L255" s="45"/>
      <c r="M255" s="39"/>
      <c r="O255" s="39"/>
      <c r="P255" s="39"/>
      <c r="Q255" s="39"/>
      <c r="R255" s="39"/>
      <c r="S255" s="39"/>
      <c r="T255" s="39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</row>
  </sheetData>
  <sheetProtection sheet="1" autoFilter="0" formatColumns="0" formatRows="0" objects="1" scenarios="1" spinCount="100000" saltValue="k8CcqzrbDGFZozfyMvJ39dmizL5rr6pQ7Tbl7GkRw/l0aZkeDs010Hn5H8fqarSVwtDSH9NV6gxxMPQDv7cPiw==" hashValue="tLevPcNdeIQbioR7O6TV7fGLSWEKYkTOCfOszq0J+qceTlqlcEztW3ZJ8xRfe0QZZyc0wP5R6VZLcNNeFTX3pA==" algorithmName="SHA-512" password="CC35"/>
  <autoFilter ref="C103:K254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90:H90"/>
    <mergeCell ref="E94:H94"/>
    <mergeCell ref="E92:H92"/>
    <mergeCell ref="E96:H9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131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1"/>
      <c r="AT3" s="18" t="s">
        <v>79</v>
      </c>
    </row>
    <row r="4" s="1" customFormat="1" ht="24.96" customHeight="1">
      <c r="B4" s="21"/>
      <c r="D4" s="143" t="s">
        <v>174</v>
      </c>
      <c r="L4" s="21"/>
      <c r="M4" s="144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5" t="s">
        <v>16</v>
      </c>
      <c r="L6" s="21"/>
    </row>
    <row r="7" s="1" customFormat="1" ht="16.5" customHeight="1">
      <c r="B7" s="21"/>
      <c r="E7" s="146" t="str">
        <f>'Rekapitulace stavby'!K6</f>
        <v>Oprava přejezdů v obvodu Správy tratí Ústí nad Labem pro r. 2022</v>
      </c>
      <c r="F7" s="145"/>
      <c r="G7" s="145"/>
      <c r="H7" s="145"/>
      <c r="L7" s="21"/>
    </row>
    <row r="8">
      <c r="B8" s="21"/>
      <c r="D8" s="145" t="s">
        <v>185</v>
      </c>
      <c r="L8" s="21"/>
    </row>
    <row r="9" s="1" customFormat="1" ht="16.5" customHeight="1">
      <c r="B9" s="21"/>
      <c r="E9" s="146" t="s">
        <v>864</v>
      </c>
      <c r="F9" s="1"/>
      <c r="G9" s="1"/>
      <c r="H9" s="1"/>
      <c r="L9" s="21"/>
    </row>
    <row r="10" s="1" customFormat="1" ht="12" customHeight="1">
      <c r="B10" s="21"/>
      <c r="D10" s="145" t="s">
        <v>187</v>
      </c>
      <c r="L10" s="21"/>
    </row>
    <row r="11" s="2" customFormat="1" ht="16.5" customHeight="1">
      <c r="A11" s="39"/>
      <c r="B11" s="45"/>
      <c r="C11" s="39"/>
      <c r="D11" s="39"/>
      <c r="E11" s="147" t="s">
        <v>865</v>
      </c>
      <c r="F11" s="39"/>
      <c r="G11" s="39"/>
      <c r="H11" s="39"/>
      <c r="I11" s="39"/>
      <c r="J11" s="39"/>
      <c r="K11" s="39"/>
      <c r="L11" s="14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5" t="s">
        <v>189</v>
      </c>
      <c r="E12" s="39"/>
      <c r="F12" s="39"/>
      <c r="G12" s="39"/>
      <c r="H12" s="39"/>
      <c r="I12" s="39"/>
      <c r="J12" s="39"/>
      <c r="K12" s="39"/>
      <c r="L12" s="14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49" t="s">
        <v>936</v>
      </c>
      <c r="F13" s="39"/>
      <c r="G13" s="39"/>
      <c r="H13" s="39"/>
      <c r="I13" s="39"/>
      <c r="J13" s="39"/>
      <c r="K13" s="39"/>
      <c r="L13" s="14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14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45" t="s">
        <v>18</v>
      </c>
      <c r="E15" s="39"/>
      <c r="F15" s="134" t="s">
        <v>19</v>
      </c>
      <c r="G15" s="39"/>
      <c r="H15" s="39"/>
      <c r="I15" s="145" t="s">
        <v>20</v>
      </c>
      <c r="J15" s="134" t="s">
        <v>19</v>
      </c>
      <c r="K15" s="39"/>
      <c r="L15" s="14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5" t="s">
        <v>21</v>
      </c>
      <c r="E16" s="39"/>
      <c r="F16" s="134" t="s">
        <v>191</v>
      </c>
      <c r="G16" s="39"/>
      <c r="H16" s="39"/>
      <c r="I16" s="145" t="s">
        <v>23</v>
      </c>
      <c r="J16" s="150" t="str">
        <f>'Rekapitulace stavby'!AN8</f>
        <v>31. 8. 2021</v>
      </c>
      <c r="K16" s="39"/>
      <c r="L16" s="14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14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45" t="s">
        <v>25</v>
      </c>
      <c r="E18" s="39"/>
      <c r="F18" s="39"/>
      <c r="G18" s="39"/>
      <c r="H18" s="39"/>
      <c r="I18" s="145" t="s">
        <v>26</v>
      </c>
      <c r="J18" s="134" t="str">
        <f>IF('Rekapitulace stavby'!AN10="","",'Rekapitulace stavby'!AN10)</f>
        <v/>
      </c>
      <c r="K18" s="39"/>
      <c r="L18" s="14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4" t="str">
        <f>IF('Rekapitulace stavby'!E11="","",'Rekapitulace stavby'!E11)</f>
        <v>Správa železnic, státní organizace</v>
      </c>
      <c r="F19" s="39"/>
      <c r="G19" s="39"/>
      <c r="H19" s="39"/>
      <c r="I19" s="145" t="s">
        <v>28</v>
      </c>
      <c r="J19" s="134" t="str">
        <f>IF('Rekapitulace stavby'!AN11="","",'Rekapitulace stavby'!AN11)</f>
        <v/>
      </c>
      <c r="K19" s="39"/>
      <c r="L19" s="14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14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45" t="s">
        <v>29</v>
      </c>
      <c r="E21" s="39"/>
      <c r="F21" s="39"/>
      <c r="G21" s="39"/>
      <c r="H21" s="39"/>
      <c r="I21" s="145" t="s">
        <v>26</v>
      </c>
      <c r="J21" s="34" t="str">
        <f>'Rekapitulace stavby'!AN13</f>
        <v>Vyplň údaj</v>
      </c>
      <c r="K21" s="39"/>
      <c r="L21" s="14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34"/>
      <c r="G22" s="134"/>
      <c r="H22" s="134"/>
      <c r="I22" s="145" t="s">
        <v>28</v>
      </c>
      <c r="J22" s="34" t="str">
        <f>'Rekapitulace stavby'!AN14</f>
        <v>Vyplň údaj</v>
      </c>
      <c r="K22" s="39"/>
      <c r="L22" s="14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14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45" t="s">
        <v>31</v>
      </c>
      <c r="E24" s="39"/>
      <c r="F24" s="39"/>
      <c r="G24" s="39"/>
      <c r="H24" s="39"/>
      <c r="I24" s="145" t="s">
        <v>26</v>
      </c>
      <c r="J24" s="134" t="str">
        <f>IF('Rekapitulace stavby'!AN16="","",'Rekapitulace stavby'!AN16)</f>
        <v/>
      </c>
      <c r="K24" s="39"/>
      <c r="L24" s="14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34" t="str">
        <f>IF('Rekapitulace stavby'!E17="","",'Rekapitulace stavby'!E17)</f>
        <v xml:space="preserve"> </v>
      </c>
      <c r="F25" s="39"/>
      <c r="G25" s="39"/>
      <c r="H25" s="39"/>
      <c r="I25" s="145" t="s">
        <v>28</v>
      </c>
      <c r="J25" s="134" t="str">
        <f>IF('Rekapitulace stavby'!AN17="","",'Rekapitulace stavby'!AN17)</f>
        <v/>
      </c>
      <c r="K25" s="39"/>
      <c r="L25" s="14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14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45" t="s">
        <v>33</v>
      </c>
      <c r="E27" s="39"/>
      <c r="F27" s="39"/>
      <c r="G27" s="39"/>
      <c r="H27" s="39"/>
      <c r="I27" s="145" t="s">
        <v>26</v>
      </c>
      <c r="J27" s="134" t="s">
        <v>19</v>
      </c>
      <c r="K27" s="39"/>
      <c r="L27" s="148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34" t="s">
        <v>192</v>
      </c>
      <c r="F28" s="39"/>
      <c r="G28" s="39"/>
      <c r="H28" s="39"/>
      <c r="I28" s="145" t="s">
        <v>28</v>
      </c>
      <c r="J28" s="134" t="s">
        <v>19</v>
      </c>
      <c r="K28" s="39"/>
      <c r="L28" s="14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148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45" t="s">
        <v>35</v>
      </c>
      <c r="E30" s="39"/>
      <c r="F30" s="39"/>
      <c r="G30" s="39"/>
      <c r="H30" s="39"/>
      <c r="I30" s="39"/>
      <c r="J30" s="39"/>
      <c r="K30" s="39"/>
      <c r="L30" s="14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5" customHeight="1">
      <c r="A31" s="151"/>
      <c r="B31" s="152"/>
      <c r="C31" s="151"/>
      <c r="D31" s="151"/>
      <c r="E31" s="153" t="s">
        <v>19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14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5"/>
      <c r="E33" s="155"/>
      <c r="F33" s="155"/>
      <c r="G33" s="155"/>
      <c r="H33" s="155"/>
      <c r="I33" s="155"/>
      <c r="J33" s="155"/>
      <c r="K33" s="155"/>
      <c r="L33" s="14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56" t="s">
        <v>37</v>
      </c>
      <c r="E34" s="39"/>
      <c r="F34" s="39"/>
      <c r="G34" s="39"/>
      <c r="H34" s="39"/>
      <c r="I34" s="39"/>
      <c r="J34" s="157">
        <f>ROUND(J92, 2)</f>
        <v>0</v>
      </c>
      <c r="K34" s="39"/>
      <c r="L34" s="14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55"/>
      <c r="E35" s="155"/>
      <c r="F35" s="155"/>
      <c r="G35" s="155"/>
      <c r="H35" s="155"/>
      <c r="I35" s="155"/>
      <c r="J35" s="155"/>
      <c r="K35" s="155"/>
      <c r="L35" s="14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58" t="s">
        <v>39</v>
      </c>
      <c r="G36" s="39"/>
      <c r="H36" s="39"/>
      <c r="I36" s="158" t="s">
        <v>38</v>
      </c>
      <c r="J36" s="158" t="s">
        <v>40</v>
      </c>
      <c r="K36" s="39"/>
      <c r="L36" s="14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47" t="s">
        <v>41</v>
      </c>
      <c r="E37" s="145" t="s">
        <v>42</v>
      </c>
      <c r="F37" s="159">
        <f>ROUND((SUM(BE92:BE101)),  2)</f>
        <v>0</v>
      </c>
      <c r="G37" s="39"/>
      <c r="H37" s="39"/>
      <c r="I37" s="160">
        <v>0.20999999999999999</v>
      </c>
      <c r="J37" s="159">
        <f>ROUND(((SUM(BE92:BE101))*I37),  2)</f>
        <v>0</v>
      </c>
      <c r="K37" s="39"/>
      <c r="L37" s="14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45" t="s">
        <v>43</v>
      </c>
      <c r="F38" s="159">
        <f>ROUND((SUM(BF92:BF101)),  2)</f>
        <v>0</v>
      </c>
      <c r="G38" s="39"/>
      <c r="H38" s="39"/>
      <c r="I38" s="160">
        <v>0.14999999999999999</v>
      </c>
      <c r="J38" s="159">
        <f>ROUND(((SUM(BF92:BF101))*I38),  2)</f>
        <v>0</v>
      </c>
      <c r="K38" s="39"/>
      <c r="L38" s="14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5" t="s">
        <v>44</v>
      </c>
      <c r="F39" s="159">
        <f>ROUND((SUM(BG92:BG101)),  2)</f>
        <v>0</v>
      </c>
      <c r="G39" s="39"/>
      <c r="H39" s="39"/>
      <c r="I39" s="160">
        <v>0.20999999999999999</v>
      </c>
      <c r="J39" s="159">
        <f>0</f>
        <v>0</v>
      </c>
      <c r="K39" s="39"/>
      <c r="L39" s="14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45" t="s">
        <v>45</v>
      </c>
      <c r="F40" s="159">
        <f>ROUND((SUM(BH92:BH101)),  2)</f>
        <v>0</v>
      </c>
      <c r="G40" s="39"/>
      <c r="H40" s="39"/>
      <c r="I40" s="160">
        <v>0.14999999999999999</v>
      </c>
      <c r="J40" s="159">
        <f>0</f>
        <v>0</v>
      </c>
      <c r="K40" s="39"/>
      <c r="L40" s="14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45" t="s">
        <v>46</v>
      </c>
      <c r="F41" s="159">
        <f>ROUND((SUM(BI92:BI101)),  2)</f>
        <v>0</v>
      </c>
      <c r="G41" s="39"/>
      <c r="H41" s="39"/>
      <c r="I41" s="160">
        <v>0</v>
      </c>
      <c r="J41" s="159">
        <f>0</f>
        <v>0</v>
      </c>
      <c r="K41" s="39"/>
      <c r="L41" s="148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148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1"/>
      <c r="D43" s="162" t="s">
        <v>47</v>
      </c>
      <c r="E43" s="163"/>
      <c r="F43" s="163"/>
      <c r="G43" s="164" t="s">
        <v>48</v>
      </c>
      <c r="H43" s="165" t="s">
        <v>49</v>
      </c>
      <c r="I43" s="163"/>
      <c r="J43" s="166">
        <f>SUM(J34:J41)</f>
        <v>0</v>
      </c>
      <c r="K43" s="167"/>
      <c r="L43" s="148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8" s="2" customFormat="1" ht="6.96" customHeight="1">
      <c r="A48" s="39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24.96" customHeight="1">
      <c r="A49" s="39"/>
      <c r="B49" s="40"/>
      <c r="C49" s="24" t="s">
        <v>193</v>
      </c>
      <c r="D49" s="41"/>
      <c r="E49" s="41"/>
      <c r="F49" s="41"/>
      <c r="G49" s="41"/>
      <c r="H49" s="41"/>
      <c r="I49" s="41"/>
      <c r="J49" s="41"/>
      <c r="K49" s="41"/>
      <c r="L49" s="14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6.96" customHeight="1">
      <c r="A50" s="39"/>
      <c r="B50" s="40"/>
      <c r="C50" s="41"/>
      <c r="D50" s="41"/>
      <c r="E50" s="41"/>
      <c r="F50" s="41"/>
      <c r="G50" s="41"/>
      <c r="H50" s="41"/>
      <c r="I50" s="41"/>
      <c r="J50" s="41"/>
      <c r="K50" s="41"/>
      <c r="L50" s="14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16</v>
      </c>
      <c r="D51" s="41"/>
      <c r="E51" s="41"/>
      <c r="F51" s="41"/>
      <c r="G51" s="41"/>
      <c r="H51" s="41"/>
      <c r="I51" s="41"/>
      <c r="J51" s="41"/>
      <c r="K51" s="41"/>
      <c r="L51" s="148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6.5" customHeight="1">
      <c r="A52" s="39"/>
      <c r="B52" s="40"/>
      <c r="C52" s="41"/>
      <c r="D52" s="41"/>
      <c r="E52" s="172" t="str">
        <f>E7</f>
        <v>Oprava přejezdů v obvodu Správy tratí Ústí nad Labem pro r. 2022</v>
      </c>
      <c r="F52" s="33"/>
      <c r="G52" s="33"/>
      <c r="H52" s="33"/>
      <c r="I52" s="41"/>
      <c r="J52" s="41"/>
      <c r="K52" s="41"/>
      <c r="L52" s="14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1" customFormat="1" ht="12" customHeight="1">
      <c r="B53" s="22"/>
      <c r="C53" s="33" t="s">
        <v>185</v>
      </c>
      <c r="D53" s="23"/>
      <c r="E53" s="23"/>
      <c r="F53" s="23"/>
      <c r="G53" s="23"/>
      <c r="H53" s="23"/>
      <c r="I53" s="23"/>
      <c r="J53" s="23"/>
      <c r="K53" s="23"/>
      <c r="L53" s="21"/>
    </row>
    <row r="54" s="1" customFormat="1" ht="16.5" customHeight="1">
      <c r="B54" s="22"/>
      <c r="C54" s="23"/>
      <c r="D54" s="23"/>
      <c r="E54" s="172" t="s">
        <v>864</v>
      </c>
      <c r="F54" s="23"/>
      <c r="G54" s="23"/>
      <c r="H54" s="23"/>
      <c r="I54" s="23"/>
      <c r="J54" s="23"/>
      <c r="K54" s="23"/>
      <c r="L54" s="21"/>
    </row>
    <row r="55" s="1" customFormat="1" ht="12" customHeight="1">
      <c r="B55" s="22"/>
      <c r="C55" s="33" t="s">
        <v>187</v>
      </c>
      <c r="D55" s="23"/>
      <c r="E55" s="23"/>
      <c r="F55" s="23"/>
      <c r="G55" s="23"/>
      <c r="H55" s="23"/>
      <c r="I55" s="23"/>
      <c r="J55" s="23"/>
      <c r="K55" s="23"/>
      <c r="L55" s="21"/>
    </row>
    <row r="56" s="2" customFormat="1" ht="16.5" customHeight="1">
      <c r="A56" s="39"/>
      <c r="B56" s="40"/>
      <c r="C56" s="41"/>
      <c r="D56" s="41"/>
      <c r="E56" s="173" t="s">
        <v>865</v>
      </c>
      <c r="F56" s="41"/>
      <c r="G56" s="41"/>
      <c r="H56" s="41"/>
      <c r="I56" s="41"/>
      <c r="J56" s="41"/>
      <c r="K56" s="41"/>
      <c r="L56" s="14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12" customHeight="1">
      <c r="A57" s="39"/>
      <c r="B57" s="40"/>
      <c r="C57" s="33" t="s">
        <v>189</v>
      </c>
      <c r="D57" s="41"/>
      <c r="E57" s="41"/>
      <c r="F57" s="41"/>
      <c r="G57" s="41"/>
      <c r="H57" s="41"/>
      <c r="I57" s="41"/>
      <c r="J57" s="41"/>
      <c r="K57" s="41"/>
      <c r="L57" s="14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6.5" customHeight="1">
      <c r="A58" s="39"/>
      <c r="B58" s="40"/>
      <c r="C58" s="41"/>
      <c r="D58" s="41"/>
      <c r="E58" s="70" t="str">
        <f>E13</f>
        <v>SO 5.2 - VRN</v>
      </c>
      <c r="F58" s="41"/>
      <c r="G58" s="41"/>
      <c r="H58" s="41"/>
      <c r="I58" s="41"/>
      <c r="J58" s="41"/>
      <c r="K58" s="41"/>
      <c r="L58" s="14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6.96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14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2" customHeight="1">
      <c r="A60" s="39"/>
      <c r="B60" s="40"/>
      <c r="C60" s="33" t="s">
        <v>21</v>
      </c>
      <c r="D60" s="41"/>
      <c r="E60" s="41"/>
      <c r="F60" s="28" t="str">
        <f>F16</f>
        <v>Obvod ST Ústí n.L.</v>
      </c>
      <c r="G60" s="41"/>
      <c r="H60" s="41"/>
      <c r="I60" s="33" t="s">
        <v>23</v>
      </c>
      <c r="J60" s="73" t="str">
        <f>IF(J16="","",J16)</f>
        <v>31. 8. 2021</v>
      </c>
      <c r="K60" s="41"/>
      <c r="L60" s="148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6.96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48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5.15" customHeight="1">
      <c r="A62" s="39"/>
      <c r="B62" s="40"/>
      <c r="C62" s="33" t="s">
        <v>25</v>
      </c>
      <c r="D62" s="41"/>
      <c r="E62" s="41"/>
      <c r="F62" s="28" t="str">
        <f>E19</f>
        <v>Správa železnic, státní organizace</v>
      </c>
      <c r="G62" s="41"/>
      <c r="H62" s="41"/>
      <c r="I62" s="33" t="s">
        <v>31</v>
      </c>
      <c r="J62" s="37" t="str">
        <f>E25</f>
        <v xml:space="preserve"> </v>
      </c>
      <c r="K62" s="41"/>
      <c r="L62" s="148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15.15" customHeight="1">
      <c r="A63" s="39"/>
      <c r="B63" s="40"/>
      <c r="C63" s="33" t="s">
        <v>29</v>
      </c>
      <c r="D63" s="41"/>
      <c r="E63" s="41"/>
      <c r="F63" s="28" t="str">
        <f>IF(E22="","",E22)</f>
        <v>Vyplň údaj</v>
      </c>
      <c r="G63" s="41"/>
      <c r="H63" s="41"/>
      <c r="I63" s="33" t="s">
        <v>33</v>
      </c>
      <c r="J63" s="37" t="str">
        <f>E28</f>
        <v>Jan Seemann</v>
      </c>
      <c r="K63" s="41"/>
      <c r="L63" s="148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10.32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48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29.28" customHeight="1">
      <c r="A65" s="39"/>
      <c r="B65" s="40"/>
      <c r="C65" s="174" t="s">
        <v>194</v>
      </c>
      <c r="D65" s="175"/>
      <c r="E65" s="175"/>
      <c r="F65" s="175"/>
      <c r="G65" s="175"/>
      <c r="H65" s="175"/>
      <c r="I65" s="175"/>
      <c r="J65" s="176" t="s">
        <v>195</v>
      </c>
      <c r="K65" s="175"/>
      <c r="L65" s="148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10.32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48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2.8" customHeight="1">
      <c r="A67" s="39"/>
      <c r="B67" s="40"/>
      <c r="C67" s="177" t="s">
        <v>69</v>
      </c>
      <c r="D67" s="41"/>
      <c r="E67" s="41"/>
      <c r="F67" s="41"/>
      <c r="G67" s="41"/>
      <c r="H67" s="41"/>
      <c r="I67" s="41"/>
      <c r="J67" s="103">
        <f>J92</f>
        <v>0</v>
      </c>
      <c r="K67" s="41"/>
      <c r="L67" s="148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U67" s="18" t="s">
        <v>196</v>
      </c>
    </row>
    <row r="68" s="9" customFormat="1" ht="24.96" customHeight="1">
      <c r="A68" s="9"/>
      <c r="B68" s="178"/>
      <c r="C68" s="179"/>
      <c r="D68" s="180" t="s">
        <v>463</v>
      </c>
      <c r="E68" s="181"/>
      <c r="F68" s="181"/>
      <c r="G68" s="181"/>
      <c r="H68" s="181"/>
      <c r="I68" s="181"/>
      <c r="J68" s="182">
        <f>J93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48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48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48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212</v>
      </c>
      <c r="D75" s="41"/>
      <c r="E75" s="41"/>
      <c r="F75" s="41"/>
      <c r="G75" s="41"/>
      <c r="H75" s="41"/>
      <c r="I75" s="41"/>
      <c r="J75" s="41"/>
      <c r="K75" s="41"/>
      <c r="L75" s="148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48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16</v>
      </c>
      <c r="D77" s="41"/>
      <c r="E77" s="41"/>
      <c r="F77" s="41"/>
      <c r="G77" s="41"/>
      <c r="H77" s="41"/>
      <c r="I77" s="41"/>
      <c r="J77" s="41"/>
      <c r="K77" s="41"/>
      <c r="L77" s="148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172" t="str">
        <f>E7</f>
        <v>Oprava přejezdů v obvodu Správy tratí Ústí nad Labem pro r. 2022</v>
      </c>
      <c r="F78" s="33"/>
      <c r="G78" s="33"/>
      <c r="H78" s="33"/>
      <c r="I78" s="41"/>
      <c r="J78" s="41"/>
      <c r="K78" s="41"/>
      <c r="L78" s="148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" customFormat="1" ht="12" customHeight="1">
      <c r="B79" s="22"/>
      <c r="C79" s="33" t="s">
        <v>185</v>
      </c>
      <c r="D79" s="23"/>
      <c r="E79" s="23"/>
      <c r="F79" s="23"/>
      <c r="G79" s="23"/>
      <c r="H79" s="23"/>
      <c r="I79" s="23"/>
      <c r="J79" s="23"/>
      <c r="K79" s="23"/>
      <c r="L79" s="21"/>
    </row>
    <row r="80" s="1" customFormat="1" ht="16.5" customHeight="1">
      <c r="B80" s="22"/>
      <c r="C80" s="23"/>
      <c r="D80" s="23"/>
      <c r="E80" s="172" t="s">
        <v>864</v>
      </c>
      <c r="F80" s="23"/>
      <c r="G80" s="23"/>
      <c r="H80" s="23"/>
      <c r="I80" s="23"/>
      <c r="J80" s="23"/>
      <c r="K80" s="23"/>
      <c r="L80" s="21"/>
    </row>
    <row r="81" s="1" customFormat="1" ht="12" customHeight="1">
      <c r="B81" s="22"/>
      <c r="C81" s="33" t="s">
        <v>187</v>
      </c>
      <c r="D81" s="23"/>
      <c r="E81" s="23"/>
      <c r="F81" s="23"/>
      <c r="G81" s="23"/>
      <c r="H81" s="23"/>
      <c r="I81" s="23"/>
      <c r="J81" s="23"/>
      <c r="K81" s="23"/>
      <c r="L81" s="21"/>
    </row>
    <row r="82" s="2" customFormat="1" ht="16.5" customHeight="1">
      <c r="A82" s="39"/>
      <c r="B82" s="40"/>
      <c r="C82" s="41"/>
      <c r="D82" s="41"/>
      <c r="E82" s="173" t="s">
        <v>865</v>
      </c>
      <c r="F82" s="41"/>
      <c r="G82" s="41"/>
      <c r="H82" s="41"/>
      <c r="I82" s="41"/>
      <c r="J82" s="41"/>
      <c r="K82" s="41"/>
      <c r="L82" s="148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189</v>
      </c>
      <c r="D83" s="41"/>
      <c r="E83" s="41"/>
      <c r="F83" s="41"/>
      <c r="G83" s="41"/>
      <c r="H83" s="41"/>
      <c r="I83" s="41"/>
      <c r="J83" s="41"/>
      <c r="K83" s="41"/>
      <c r="L83" s="148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70" t="str">
        <f>E13</f>
        <v>SO 5.2 - VRN</v>
      </c>
      <c r="F84" s="41"/>
      <c r="G84" s="41"/>
      <c r="H84" s="41"/>
      <c r="I84" s="41"/>
      <c r="J84" s="41"/>
      <c r="K84" s="41"/>
      <c r="L84" s="148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8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21</v>
      </c>
      <c r="D86" s="41"/>
      <c r="E86" s="41"/>
      <c r="F86" s="28" t="str">
        <f>F16</f>
        <v>Obvod ST Ústí n.L.</v>
      </c>
      <c r="G86" s="41"/>
      <c r="H86" s="41"/>
      <c r="I86" s="33" t="s">
        <v>23</v>
      </c>
      <c r="J86" s="73" t="str">
        <f>IF(J16="","",J16)</f>
        <v>31. 8. 2021</v>
      </c>
      <c r="K86" s="41"/>
      <c r="L86" s="148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8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25</v>
      </c>
      <c r="D88" s="41"/>
      <c r="E88" s="41"/>
      <c r="F88" s="28" t="str">
        <f>E19</f>
        <v>Správa železnic, státní organizace</v>
      </c>
      <c r="G88" s="41"/>
      <c r="H88" s="41"/>
      <c r="I88" s="33" t="s">
        <v>31</v>
      </c>
      <c r="J88" s="37" t="str">
        <f>E25</f>
        <v xml:space="preserve"> </v>
      </c>
      <c r="K88" s="41"/>
      <c r="L88" s="148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29</v>
      </c>
      <c r="D89" s="41"/>
      <c r="E89" s="41"/>
      <c r="F89" s="28" t="str">
        <f>IF(E22="","",E22)</f>
        <v>Vyplň údaj</v>
      </c>
      <c r="G89" s="41"/>
      <c r="H89" s="41"/>
      <c r="I89" s="33" t="s">
        <v>33</v>
      </c>
      <c r="J89" s="37" t="str">
        <f>E28</f>
        <v>Jan Seemann</v>
      </c>
      <c r="K89" s="41"/>
      <c r="L89" s="148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0.32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48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11" customFormat="1" ht="29.28" customHeight="1">
      <c r="A91" s="189"/>
      <c r="B91" s="190"/>
      <c r="C91" s="191" t="s">
        <v>213</v>
      </c>
      <c r="D91" s="192" t="s">
        <v>56</v>
      </c>
      <c r="E91" s="192" t="s">
        <v>52</v>
      </c>
      <c r="F91" s="192" t="s">
        <v>53</v>
      </c>
      <c r="G91" s="192" t="s">
        <v>214</v>
      </c>
      <c r="H91" s="192" t="s">
        <v>215</v>
      </c>
      <c r="I91" s="192" t="s">
        <v>216</v>
      </c>
      <c r="J91" s="192" t="s">
        <v>195</v>
      </c>
      <c r="K91" s="193" t="s">
        <v>217</v>
      </c>
      <c r="L91" s="194"/>
      <c r="M91" s="93" t="s">
        <v>19</v>
      </c>
      <c r="N91" s="94" t="s">
        <v>41</v>
      </c>
      <c r="O91" s="94" t="s">
        <v>218</v>
      </c>
      <c r="P91" s="94" t="s">
        <v>219</v>
      </c>
      <c r="Q91" s="94" t="s">
        <v>220</v>
      </c>
      <c r="R91" s="94" t="s">
        <v>221</v>
      </c>
      <c r="S91" s="94" t="s">
        <v>222</v>
      </c>
      <c r="T91" s="95" t="s">
        <v>223</v>
      </c>
      <c r="U91" s="189"/>
      <c r="V91" s="189"/>
      <c r="W91" s="189"/>
      <c r="X91" s="189"/>
      <c r="Y91" s="189"/>
      <c r="Z91" s="189"/>
      <c r="AA91" s="189"/>
      <c r="AB91" s="189"/>
      <c r="AC91" s="189"/>
      <c r="AD91" s="189"/>
      <c r="AE91" s="189"/>
    </row>
    <row r="92" s="2" customFormat="1" ht="22.8" customHeight="1">
      <c r="A92" s="39"/>
      <c r="B92" s="40"/>
      <c r="C92" s="100" t="s">
        <v>224</v>
      </c>
      <c r="D92" s="41"/>
      <c r="E92" s="41"/>
      <c r="F92" s="41"/>
      <c r="G92" s="41"/>
      <c r="H92" s="41"/>
      <c r="I92" s="41"/>
      <c r="J92" s="195">
        <f>BK92</f>
        <v>0</v>
      </c>
      <c r="K92" s="41"/>
      <c r="L92" s="45"/>
      <c r="M92" s="96"/>
      <c r="N92" s="196"/>
      <c r="O92" s="97"/>
      <c r="P92" s="197">
        <f>P93</f>
        <v>0</v>
      </c>
      <c r="Q92" s="97"/>
      <c r="R92" s="197">
        <f>R93</f>
        <v>0</v>
      </c>
      <c r="S92" s="97"/>
      <c r="T92" s="198">
        <f>T93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70</v>
      </c>
      <c r="AU92" s="18" t="s">
        <v>196</v>
      </c>
      <c r="BK92" s="199">
        <f>BK93</f>
        <v>0</v>
      </c>
    </row>
    <row r="93" s="12" customFormat="1" ht="25.92" customHeight="1">
      <c r="A93" s="12"/>
      <c r="B93" s="200"/>
      <c r="C93" s="201"/>
      <c r="D93" s="202" t="s">
        <v>70</v>
      </c>
      <c r="E93" s="203" t="s">
        <v>90</v>
      </c>
      <c r="F93" s="203" t="s">
        <v>464</v>
      </c>
      <c r="G93" s="201"/>
      <c r="H93" s="201"/>
      <c r="I93" s="204"/>
      <c r="J93" s="205">
        <f>BK93</f>
        <v>0</v>
      </c>
      <c r="K93" s="201"/>
      <c r="L93" s="206"/>
      <c r="M93" s="207"/>
      <c r="N93" s="208"/>
      <c r="O93" s="208"/>
      <c r="P93" s="209">
        <f>SUM(P94:P101)</f>
        <v>0</v>
      </c>
      <c r="Q93" s="208"/>
      <c r="R93" s="209">
        <f>SUM(R94:R101)</f>
        <v>0</v>
      </c>
      <c r="S93" s="208"/>
      <c r="T93" s="210">
        <f>SUM(T94:T101)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11" t="s">
        <v>134</v>
      </c>
      <c r="AT93" s="212" t="s">
        <v>70</v>
      </c>
      <c r="AU93" s="212" t="s">
        <v>71</v>
      </c>
      <c r="AY93" s="211" t="s">
        <v>227</v>
      </c>
      <c r="BK93" s="213">
        <f>SUM(BK94:BK101)</f>
        <v>0</v>
      </c>
    </row>
    <row r="94" s="2" customFormat="1" ht="44.25" customHeight="1">
      <c r="A94" s="39"/>
      <c r="B94" s="40"/>
      <c r="C94" s="216" t="s">
        <v>75</v>
      </c>
      <c r="D94" s="216" t="s">
        <v>229</v>
      </c>
      <c r="E94" s="217" t="s">
        <v>465</v>
      </c>
      <c r="F94" s="218" t="s">
        <v>466</v>
      </c>
      <c r="G94" s="219" t="s">
        <v>238</v>
      </c>
      <c r="H94" s="220">
        <v>1</v>
      </c>
      <c r="I94" s="221"/>
      <c r="J94" s="222">
        <f>ROUND(I94*H94,2)</f>
        <v>0</v>
      </c>
      <c r="K94" s="218" t="s">
        <v>232</v>
      </c>
      <c r="L94" s="45"/>
      <c r="M94" s="223" t="s">
        <v>19</v>
      </c>
      <c r="N94" s="224" t="s">
        <v>42</v>
      </c>
      <c r="O94" s="85"/>
      <c r="P94" s="225">
        <f>O94*H94</f>
        <v>0</v>
      </c>
      <c r="Q94" s="225">
        <v>0</v>
      </c>
      <c r="R94" s="225">
        <f>Q94*H94</f>
        <v>0</v>
      </c>
      <c r="S94" s="225">
        <v>0</v>
      </c>
      <c r="T94" s="226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7" t="s">
        <v>122</v>
      </c>
      <c r="AT94" s="227" t="s">
        <v>229</v>
      </c>
      <c r="AU94" s="227" t="s">
        <v>75</v>
      </c>
      <c r="AY94" s="18" t="s">
        <v>227</v>
      </c>
      <c r="BE94" s="228">
        <f>IF(N94="základní",J94,0)</f>
        <v>0</v>
      </c>
      <c r="BF94" s="228">
        <f>IF(N94="snížená",J94,0)</f>
        <v>0</v>
      </c>
      <c r="BG94" s="228">
        <f>IF(N94="zákl. přenesená",J94,0)</f>
        <v>0</v>
      </c>
      <c r="BH94" s="228">
        <f>IF(N94="sníž. přenesená",J94,0)</f>
        <v>0</v>
      </c>
      <c r="BI94" s="228">
        <f>IF(N94="nulová",J94,0)</f>
        <v>0</v>
      </c>
      <c r="BJ94" s="18" t="s">
        <v>75</v>
      </c>
      <c r="BK94" s="228">
        <f>ROUND(I94*H94,2)</f>
        <v>0</v>
      </c>
      <c r="BL94" s="18" t="s">
        <v>122</v>
      </c>
      <c r="BM94" s="227" t="s">
        <v>937</v>
      </c>
    </row>
    <row r="95" s="2" customFormat="1" ht="16.5" customHeight="1">
      <c r="A95" s="39"/>
      <c r="B95" s="40"/>
      <c r="C95" s="216" t="s">
        <v>79</v>
      </c>
      <c r="D95" s="216" t="s">
        <v>229</v>
      </c>
      <c r="E95" s="217" t="s">
        <v>468</v>
      </c>
      <c r="F95" s="218" t="s">
        <v>469</v>
      </c>
      <c r="G95" s="219" t="s">
        <v>470</v>
      </c>
      <c r="H95" s="220">
        <v>1</v>
      </c>
      <c r="I95" s="221"/>
      <c r="J95" s="222">
        <f>ROUND(I95*H95,2)</f>
        <v>0</v>
      </c>
      <c r="K95" s="218" t="s">
        <v>232</v>
      </c>
      <c r="L95" s="45"/>
      <c r="M95" s="223" t="s">
        <v>19</v>
      </c>
      <c r="N95" s="224" t="s">
        <v>42</v>
      </c>
      <c r="O95" s="85"/>
      <c r="P95" s="225">
        <f>O95*H95</f>
        <v>0</v>
      </c>
      <c r="Q95" s="225">
        <v>0</v>
      </c>
      <c r="R95" s="225">
        <f>Q95*H95</f>
        <v>0</v>
      </c>
      <c r="S95" s="225">
        <v>0</v>
      </c>
      <c r="T95" s="226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7" t="s">
        <v>122</v>
      </c>
      <c r="AT95" s="227" t="s">
        <v>229</v>
      </c>
      <c r="AU95" s="227" t="s">
        <v>75</v>
      </c>
      <c r="AY95" s="18" t="s">
        <v>227</v>
      </c>
      <c r="BE95" s="228">
        <f>IF(N95="základní",J95,0)</f>
        <v>0</v>
      </c>
      <c r="BF95" s="228">
        <f>IF(N95="snížená",J95,0)</f>
        <v>0</v>
      </c>
      <c r="BG95" s="228">
        <f>IF(N95="zákl. přenesená",J95,0)</f>
        <v>0</v>
      </c>
      <c r="BH95" s="228">
        <f>IF(N95="sníž. přenesená",J95,0)</f>
        <v>0</v>
      </c>
      <c r="BI95" s="228">
        <f>IF(N95="nulová",J95,0)</f>
        <v>0</v>
      </c>
      <c r="BJ95" s="18" t="s">
        <v>75</v>
      </c>
      <c r="BK95" s="228">
        <f>ROUND(I95*H95,2)</f>
        <v>0</v>
      </c>
      <c r="BL95" s="18" t="s">
        <v>122</v>
      </c>
      <c r="BM95" s="227" t="s">
        <v>938</v>
      </c>
    </row>
    <row r="96" s="2" customFormat="1" ht="16.5" customHeight="1">
      <c r="A96" s="39"/>
      <c r="B96" s="40"/>
      <c r="C96" s="216" t="s">
        <v>87</v>
      </c>
      <c r="D96" s="216" t="s">
        <v>229</v>
      </c>
      <c r="E96" s="217" t="s">
        <v>472</v>
      </c>
      <c r="F96" s="218" t="s">
        <v>473</v>
      </c>
      <c r="G96" s="219" t="s">
        <v>470</v>
      </c>
      <c r="H96" s="220">
        <v>1</v>
      </c>
      <c r="I96" s="221"/>
      <c r="J96" s="222">
        <f>ROUND(I96*H96,2)</f>
        <v>0</v>
      </c>
      <c r="K96" s="218" t="s">
        <v>232</v>
      </c>
      <c r="L96" s="45"/>
      <c r="M96" s="223" t="s">
        <v>19</v>
      </c>
      <c r="N96" s="224" t="s">
        <v>42</v>
      </c>
      <c r="O96" s="85"/>
      <c r="P96" s="225">
        <f>O96*H96</f>
        <v>0</v>
      </c>
      <c r="Q96" s="225">
        <v>0</v>
      </c>
      <c r="R96" s="225">
        <f>Q96*H96</f>
        <v>0</v>
      </c>
      <c r="S96" s="225">
        <v>0</v>
      </c>
      <c r="T96" s="226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7" t="s">
        <v>122</v>
      </c>
      <c r="AT96" s="227" t="s">
        <v>229</v>
      </c>
      <c r="AU96" s="227" t="s">
        <v>75</v>
      </c>
      <c r="AY96" s="18" t="s">
        <v>227</v>
      </c>
      <c r="BE96" s="228">
        <f>IF(N96="základní",J96,0)</f>
        <v>0</v>
      </c>
      <c r="BF96" s="228">
        <f>IF(N96="snížená",J96,0)</f>
        <v>0</v>
      </c>
      <c r="BG96" s="228">
        <f>IF(N96="zákl. přenesená",J96,0)</f>
        <v>0</v>
      </c>
      <c r="BH96" s="228">
        <f>IF(N96="sníž. přenesená",J96,0)</f>
        <v>0</v>
      </c>
      <c r="BI96" s="228">
        <f>IF(N96="nulová",J96,0)</f>
        <v>0</v>
      </c>
      <c r="BJ96" s="18" t="s">
        <v>75</v>
      </c>
      <c r="BK96" s="228">
        <f>ROUND(I96*H96,2)</f>
        <v>0</v>
      </c>
      <c r="BL96" s="18" t="s">
        <v>122</v>
      </c>
      <c r="BM96" s="227" t="s">
        <v>939</v>
      </c>
    </row>
    <row r="97" s="2" customFormat="1" ht="16.5" customHeight="1">
      <c r="A97" s="39"/>
      <c r="B97" s="40"/>
      <c r="C97" s="216" t="s">
        <v>122</v>
      </c>
      <c r="D97" s="216" t="s">
        <v>229</v>
      </c>
      <c r="E97" s="217" t="s">
        <v>475</v>
      </c>
      <c r="F97" s="218" t="s">
        <v>476</v>
      </c>
      <c r="G97" s="219" t="s">
        <v>470</v>
      </c>
      <c r="H97" s="220">
        <v>1</v>
      </c>
      <c r="I97" s="221"/>
      <c r="J97" s="222">
        <f>ROUND(I97*H97,2)</f>
        <v>0</v>
      </c>
      <c r="K97" s="218" t="s">
        <v>232</v>
      </c>
      <c r="L97" s="45"/>
      <c r="M97" s="223" t="s">
        <v>19</v>
      </c>
      <c r="N97" s="224" t="s">
        <v>42</v>
      </c>
      <c r="O97" s="85"/>
      <c r="P97" s="225">
        <f>O97*H97</f>
        <v>0</v>
      </c>
      <c r="Q97" s="225">
        <v>0</v>
      </c>
      <c r="R97" s="225">
        <f>Q97*H97</f>
        <v>0</v>
      </c>
      <c r="S97" s="225">
        <v>0</v>
      </c>
      <c r="T97" s="226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7" t="s">
        <v>122</v>
      </c>
      <c r="AT97" s="227" t="s">
        <v>229</v>
      </c>
      <c r="AU97" s="227" t="s">
        <v>75</v>
      </c>
      <c r="AY97" s="18" t="s">
        <v>227</v>
      </c>
      <c r="BE97" s="228">
        <f>IF(N97="základní",J97,0)</f>
        <v>0</v>
      </c>
      <c r="BF97" s="228">
        <f>IF(N97="snížená",J97,0)</f>
        <v>0</v>
      </c>
      <c r="BG97" s="228">
        <f>IF(N97="zákl. přenesená",J97,0)</f>
        <v>0</v>
      </c>
      <c r="BH97" s="228">
        <f>IF(N97="sníž. přenesená",J97,0)</f>
        <v>0</v>
      </c>
      <c r="BI97" s="228">
        <f>IF(N97="nulová",J97,0)</f>
        <v>0</v>
      </c>
      <c r="BJ97" s="18" t="s">
        <v>75</v>
      </c>
      <c r="BK97" s="228">
        <f>ROUND(I97*H97,2)</f>
        <v>0</v>
      </c>
      <c r="BL97" s="18" t="s">
        <v>122</v>
      </c>
      <c r="BM97" s="227" t="s">
        <v>940</v>
      </c>
    </row>
    <row r="98" s="2" customFormat="1" ht="62.7" customHeight="1">
      <c r="A98" s="39"/>
      <c r="B98" s="40"/>
      <c r="C98" s="216" t="s">
        <v>134</v>
      </c>
      <c r="D98" s="216" t="s">
        <v>229</v>
      </c>
      <c r="E98" s="217" t="s">
        <v>856</v>
      </c>
      <c r="F98" s="218" t="s">
        <v>857</v>
      </c>
      <c r="G98" s="219" t="s">
        <v>712</v>
      </c>
      <c r="H98" s="220">
        <v>2.6000000000000001</v>
      </c>
      <c r="I98" s="221"/>
      <c r="J98" s="222">
        <f>ROUND(I98*H98,2)</f>
        <v>0</v>
      </c>
      <c r="K98" s="218" t="s">
        <v>232</v>
      </c>
      <c r="L98" s="45"/>
      <c r="M98" s="223" t="s">
        <v>19</v>
      </c>
      <c r="N98" s="224" t="s">
        <v>42</v>
      </c>
      <c r="O98" s="85"/>
      <c r="P98" s="225">
        <f>O98*H98</f>
        <v>0</v>
      </c>
      <c r="Q98" s="225">
        <v>0</v>
      </c>
      <c r="R98" s="225">
        <f>Q98*H98</f>
        <v>0</v>
      </c>
      <c r="S98" s="225">
        <v>0</v>
      </c>
      <c r="T98" s="226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7" t="s">
        <v>122</v>
      </c>
      <c r="AT98" s="227" t="s">
        <v>229</v>
      </c>
      <c r="AU98" s="227" t="s">
        <v>75</v>
      </c>
      <c r="AY98" s="18" t="s">
        <v>227</v>
      </c>
      <c r="BE98" s="228">
        <f>IF(N98="základní",J98,0)</f>
        <v>0</v>
      </c>
      <c r="BF98" s="228">
        <f>IF(N98="snížená",J98,0)</f>
        <v>0</v>
      </c>
      <c r="BG98" s="228">
        <f>IF(N98="zákl. přenesená",J98,0)</f>
        <v>0</v>
      </c>
      <c r="BH98" s="228">
        <f>IF(N98="sníž. přenesená",J98,0)</f>
        <v>0</v>
      </c>
      <c r="BI98" s="228">
        <f>IF(N98="nulová",J98,0)</f>
        <v>0</v>
      </c>
      <c r="BJ98" s="18" t="s">
        <v>75</v>
      </c>
      <c r="BK98" s="228">
        <f>ROUND(I98*H98,2)</f>
        <v>0</v>
      </c>
      <c r="BL98" s="18" t="s">
        <v>122</v>
      </c>
      <c r="BM98" s="227" t="s">
        <v>941</v>
      </c>
    </row>
    <row r="99" s="2" customFormat="1" ht="37.8" customHeight="1">
      <c r="A99" s="39"/>
      <c r="B99" s="40"/>
      <c r="C99" s="216" t="s">
        <v>144</v>
      </c>
      <c r="D99" s="216" t="s">
        <v>229</v>
      </c>
      <c r="E99" s="217" t="s">
        <v>478</v>
      </c>
      <c r="F99" s="218" t="s">
        <v>479</v>
      </c>
      <c r="G99" s="219" t="s">
        <v>470</v>
      </c>
      <c r="H99" s="220">
        <v>1</v>
      </c>
      <c r="I99" s="221"/>
      <c r="J99" s="222">
        <f>ROUND(I99*H99,2)</f>
        <v>0</v>
      </c>
      <c r="K99" s="218" t="s">
        <v>232</v>
      </c>
      <c r="L99" s="45"/>
      <c r="M99" s="223" t="s">
        <v>19</v>
      </c>
      <c r="N99" s="224" t="s">
        <v>42</v>
      </c>
      <c r="O99" s="85"/>
      <c r="P99" s="225">
        <f>O99*H99</f>
        <v>0</v>
      </c>
      <c r="Q99" s="225">
        <v>0</v>
      </c>
      <c r="R99" s="225">
        <f>Q99*H99</f>
        <v>0</v>
      </c>
      <c r="S99" s="225">
        <v>0</v>
      </c>
      <c r="T99" s="226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7" t="s">
        <v>122</v>
      </c>
      <c r="AT99" s="227" t="s">
        <v>229</v>
      </c>
      <c r="AU99" s="227" t="s">
        <v>75</v>
      </c>
      <c r="AY99" s="18" t="s">
        <v>227</v>
      </c>
      <c r="BE99" s="228">
        <f>IF(N99="základní",J99,0)</f>
        <v>0</v>
      </c>
      <c r="BF99" s="228">
        <f>IF(N99="snížená",J99,0)</f>
        <v>0</v>
      </c>
      <c r="BG99" s="228">
        <f>IF(N99="zákl. přenesená",J99,0)</f>
        <v>0</v>
      </c>
      <c r="BH99" s="228">
        <f>IF(N99="sníž. přenesená",J99,0)</f>
        <v>0</v>
      </c>
      <c r="BI99" s="228">
        <f>IF(N99="nulová",J99,0)</f>
        <v>0</v>
      </c>
      <c r="BJ99" s="18" t="s">
        <v>75</v>
      </c>
      <c r="BK99" s="228">
        <f>ROUND(I99*H99,2)</f>
        <v>0</v>
      </c>
      <c r="BL99" s="18" t="s">
        <v>122</v>
      </c>
      <c r="BM99" s="227" t="s">
        <v>942</v>
      </c>
    </row>
    <row r="100" s="2" customFormat="1">
      <c r="A100" s="39"/>
      <c r="B100" s="40"/>
      <c r="C100" s="41"/>
      <c r="D100" s="229" t="s">
        <v>240</v>
      </c>
      <c r="E100" s="41"/>
      <c r="F100" s="230" t="s">
        <v>481</v>
      </c>
      <c r="G100" s="41"/>
      <c r="H100" s="41"/>
      <c r="I100" s="231"/>
      <c r="J100" s="41"/>
      <c r="K100" s="41"/>
      <c r="L100" s="45"/>
      <c r="M100" s="232"/>
      <c r="N100" s="233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240</v>
      </c>
      <c r="AU100" s="18" t="s">
        <v>75</v>
      </c>
    </row>
    <row r="101" s="2" customFormat="1" ht="49.05" customHeight="1">
      <c r="A101" s="39"/>
      <c r="B101" s="40"/>
      <c r="C101" s="216" t="s">
        <v>154</v>
      </c>
      <c r="D101" s="216" t="s">
        <v>229</v>
      </c>
      <c r="E101" s="217" t="s">
        <v>482</v>
      </c>
      <c r="F101" s="218" t="s">
        <v>483</v>
      </c>
      <c r="G101" s="219" t="s">
        <v>470</v>
      </c>
      <c r="H101" s="220">
        <v>1</v>
      </c>
      <c r="I101" s="221"/>
      <c r="J101" s="222">
        <f>ROUND(I101*H101,2)</f>
        <v>0</v>
      </c>
      <c r="K101" s="218" t="s">
        <v>232</v>
      </c>
      <c r="L101" s="45"/>
      <c r="M101" s="276" t="s">
        <v>19</v>
      </c>
      <c r="N101" s="277" t="s">
        <v>42</v>
      </c>
      <c r="O101" s="278"/>
      <c r="P101" s="279">
        <f>O101*H101</f>
        <v>0</v>
      </c>
      <c r="Q101" s="279">
        <v>0</v>
      </c>
      <c r="R101" s="279">
        <f>Q101*H101</f>
        <v>0</v>
      </c>
      <c r="S101" s="279">
        <v>0</v>
      </c>
      <c r="T101" s="280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7" t="s">
        <v>122</v>
      </c>
      <c r="AT101" s="227" t="s">
        <v>229</v>
      </c>
      <c r="AU101" s="227" t="s">
        <v>75</v>
      </c>
      <c r="AY101" s="18" t="s">
        <v>227</v>
      </c>
      <c r="BE101" s="228">
        <f>IF(N101="základní",J101,0)</f>
        <v>0</v>
      </c>
      <c r="BF101" s="228">
        <f>IF(N101="snížená",J101,0)</f>
        <v>0</v>
      </c>
      <c r="BG101" s="228">
        <f>IF(N101="zákl. přenesená",J101,0)</f>
        <v>0</v>
      </c>
      <c r="BH101" s="228">
        <f>IF(N101="sníž. přenesená",J101,0)</f>
        <v>0</v>
      </c>
      <c r="BI101" s="228">
        <f>IF(N101="nulová",J101,0)</f>
        <v>0</v>
      </c>
      <c r="BJ101" s="18" t="s">
        <v>75</v>
      </c>
      <c r="BK101" s="228">
        <f>ROUND(I101*H101,2)</f>
        <v>0</v>
      </c>
      <c r="BL101" s="18" t="s">
        <v>122</v>
      </c>
      <c r="BM101" s="227" t="s">
        <v>943</v>
      </c>
    </row>
    <row r="102" s="2" customFormat="1" ht="6.96" customHeight="1">
      <c r="A102" s="39"/>
      <c r="B102" s="60"/>
      <c r="C102" s="61"/>
      <c r="D102" s="61"/>
      <c r="E102" s="61"/>
      <c r="F102" s="61"/>
      <c r="G102" s="61"/>
      <c r="H102" s="61"/>
      <c r="I102" s="61"/>
      <c r="J102" s="61"/>
      <c r="K102" s="61"/>
      <c r="L102" s="45"/>
      <c r="M102" s="39"/>
      <c r="O102" s="39"/>
      <c r="P102" s="39"/>
      <c r="Q102" s="39"/>
      <c r="R102" s="39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</sheetData>
  <sheetProtection sheet="1" autoFilter="0" formatColumns="0" formatRows="0" objects="1" scenarios="1" spinCount="100000" saltValue="dHm3q+6AL66VcNp8TCpWWx8bYISER3+8I4mPf/0DZ+AYbQhgbhRGKKD9fnAQlbxudBByYNO0OH5M84YNqLu41Q==" hashValue="5BkC9CfcbTI9Nq0XkgUuUbGkG1eOtffJO82lUPOhpb0lAV/gUmBwHhf8mxhY/6Gz/PtoheHjNuGieTbiroObPw==" algorithmName="SHA-512" password="CC35"/>
  <autoFilter ref="C91:K101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8:H78"/>
    <mergeCell ref="E82:H82"/>
    <mergeCell ref="E80:H80"/>
    <mergeCell ref="E84:H8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133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1"/>
      <c r="AT3" s="18" t="s">
        <v>79</v>
      </c>
    </row>
    <row r="4" s="1" customFormat="1" ht="24.96" customHeight="1">
      <c r="B4" s="21"/>
      <c r="D4" s="143" t="s">
        <v>174</v>
      </c>
      <c r="L4" s="21"/>
      <c r="M4" s="144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5" t="s">
        <v>16</v>
      </c>
      <c r="L6" s="21"/>
    </row>
    <row r="7" s="1" customFormat="1" ht="16.5" customHeight="1">
      <c r="B7" s="21"/>
      <c r="E7" s="146" t="str">
        <f>'Rekapitulace stavby'!K6</f>
        <v>Oprava přejezdů v obvodu Správy tratí Ústí nad Labem pro r. 2022</v>
      </c>
      <c r="F7" s="145"/>
      <c r="G7" s="145"/>
      <c r="H7" s="145"/>
      <c r="L7" s="21"/>
    </row>
    <row r="8" s="1" customFormat="1" ht="12" customHeight="1">
      <c r="B8" s="21"/>
      <c r="D8" s="145" t="s">
        <v>185</v>
      </c>
      <c r="L8" s="21"/>
    </row>
    <row r="9" s="2" customFormat="1" ht="16.5" customHeight="1">
      <c r="A9" s="39"/>
      <c r="B9" s="45"/>
      <c r="C9" s="39"/>
      <c r="D9" s="39"/>
      <c r="E9" s="146" t="s">
        <v>864</v>
      </c>
      <c r="F9" s="39"/>
      <c r="G9" s="39"/>
      <c r="H9" s="39"/>
      <c r="I9" s="39"/>
      <c r="J9" s="39"/>
      <c r="K9" s="39"/>
      <c r="L9" s="148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5" t="s">
        <v>187</v>
      </c>
      <c r="E10" s="39"/>
      <c r="F10" s="39"/>
      <c r="G10" s="39"/>
      <c r="H10" s="39"/>
      <c r="I10" s="39"/>
      <c r="J10" s="39"/>
      <c r="K10" s="39"/>
      <c r="L10" s="148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9" t="s">
        <v>944</v>
      </c>
      <c r="F11" s="39"/>
      <c r="G11" s="39"/>
      <c r="H11" s="39"/>
      <c r="I11" s="39"/>
      <c r="J11" s="39"/>
      <c r="K11" s="39"/>
      <c r="L11" s="14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5" t="s">
        <v>18</v>
      </c>
      <c r="E13" s="39"/>
      <c r="F13" s="134" t="s">
        <v>19</v>
      </c>
      <c r="G13" s="39"/>
      <c r="H13" s="39"/>
      <c r="I13" s="145" t="s">
        <v>20</v>
      </c>
      <c r="J13" s="134" t="s">
        <v>19</v>
      </c>
      <c r="K13" s="39"/>
      <c r="L13" s="14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5" t="s">
        <v>21</v>
      </c>
      <c r="E14" s="39"/>
      <c r="F14" s="134" t="s">
        <v>191</v>
      </c>
      <c r="G14" s="39"/>
      <c r="H14" s="39"/>
      <c r="I14" s="145" t="s">
        <v>23</v>
      </c>
      <c r="J14" s="150" t="str">
        <f>'Rekapitulace stavby'!AN8</f>
        <v>31. 8. 2021</v>
      </c>
      <c r="K14" s="39"/>
      <c r="L14" s="14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5" t="s">
        <v>25</v>
      </c>
      <c r="E16" s="39"/>
      <c r="F16" s="39"/>
      <c r="G16" s="39"/>
      <c r="H16" s="39"/>
      <c r="I16" s="145" t="s">
        <v>26</v>
      </c>
      <c r="J16" s="134" t="str">
        <f>IF('Rekapitulace stavby'!AN10="","",'Rekapitulace stavby'!AN10)</f>
        <v/>
      </c>
      <c r="K16" s="39"/>
      <c r="L16" s="14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tr">
        <f>IF('Rekapitulace stavby'!E11="","",'Rekapitulace stavby'!E11)</f>
        <v>Správa železnic, státní organizace</v>
      </c>
      <c r="F17" s="39"/>
      <c r="G17" s="39"/>
      <c r="H17" s="39"/>
      <c r="I17" s="145" t="s">
        <v>28</v>
      </c>
      <c r="J17" s="134" t="str">
        <f>IF('Rekapitulace stavby'!AN11="","",'Rekapitulace stavby'!AN11)</f>
        <v/>
      </c>
      <c r="K17" s="39"/>
      <c r="L17" s="14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5" t="s">
        <v>29</v>
      </c>
      <c r="E19" s="39"/>
      <c r="F19" s="39"/>
      <c r="G19" s="39"/>
      <c r="H19" s="39"/>
      <c r="I19" s="145" t="s">
        <v>26</v>
      </c>
      <c r="J19" s="34" t="str">
        <f>'Rekapitulace stavby'!AN13</f>
        <v>Vyplň údaj</v>
      </c>
      <c r="K19" s="39"/>
      <c r="L19" s="14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5" t="s">
        <v>28</v>
      </c>
      <c r="J20" s="34" t="str">
        <f>'Rekapitulace stavby'!AN14</f>
        <v>Vyplň údaj</v>
      </c>
      <c r="K20" s="39"/>
      <c r="L20" s="14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5" t="s">
        <v>31</v>
      </c>
      <c r="E22" s="39"/>
      <c r="F22" s="39"/>
      <c r="G22" s="39"/>
      <c r="H22" s="39"/>
      <c r="I22" s="145" t="s">
        <v>26</v>
      </c>
      <c r="J22" s="134" t="str">
        <f>IF('Rekapitulace stavby'!AN16="","",'Rekapitulace stavby'!AN16)</f>
        <v/>
      </c>
      <c r="K22" s="39"/>
      <c r="L22" s="14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tr">
        <f>IF('Rekapitulace stavby'!E17="","",'Rekapitulace stavby'!E17)</f>
        <v xml:space="preserve"> </v>
      </c>
      <c r="F23" s="39"/>
      <c r="G23" s="39"/>
      <c r="H23" s="39"/>
      <c r="I23" s="145" t="s">
        <v>28</v>
      </c>
      <c r="J23" s="134" t="str">
        <f>IF('Rekapitulace stavby'!AN17="","",'Rekapitulace stavby'!AN17)</f>
        <v/>
      </c>
      <c r="K23" s="39"/>
      <c r="L23" s="14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5" t="s">
        <v>33</v>
      </c>
      <c r="E25" s="39"/>
      <c r="F25" s="39"/>
      <c r="G25" s="39"/>
      <c r="H25" s="39"/>
      <c r="I25" s="145" t="s">
        <v>26</v>
      </c>
      <c r="J25" s="134" t="s">
        <v>19</v>
      </c>
      <c r="K25" s="39"/>
      <c r="L25" s="14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192</v>
      </c>
      <c r="F26" s="39"/>
      <c r="G26" s="39"/>
      <c r="H26" s="39"/>
      <c r="I26" s="145" t="s">
        <v>28</v>
      </c>
      <c r="J26" s="134" t="s">
        <v>19</v>
      </c>
      <c r="K26" s="39"/>
      <c r="L26" s="14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8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5" t="s">
        <v>35</v>
      </c>
      <c r="E28" s="39"/>
      <c r="F28" s="39"/>
      <c r="G28" s="39"/>
      <c r="H28" s="39"/>
      <c r="I28" s="39"/>
      <c r="J28" s="39"/>
      <c r="K28" s="39"/>
      <c r="L28" s="14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1"/>
      <c r="B29" s="152"/>
      <c r="C29" s="151"/>
      <c r="D29" s="151"/>
      <c r="E29" s="153" t="s">
        <v>19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5"/>
      <c r="J31" s="155"/>
      <c r="K31" s="155"/>
      <c r="L31" s="148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6" t="s">
        <v>37</v>
      </c>
      <c r="E32" s="39"/>
      <c r="F32" s="39"/>
      <c r="G32" s="39"/>
      <c r="H32" s="39"/>
      <c r="I32" s="39"/>
      <c r="J32" s="157">
        <f>ROUND(J86, 2)</f>
        <v>0</v>
      </c>
      <c r="K32" s="39"/>
      <c r="L32" s="14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5"/>
      <c r="E33" s="155"/>
      <c r="F33" s="155"/>
      <c r="G33" s="155"/>
      <c r="H33" s="155"/>
      <c r="I33" s="155"/>
      <c r="J33" s="155"/>
      <c r="K33" s="155"/>
      <c r="L33" s="14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8" t="s">
        <v>39</v>
      </c>
      <c r="G34" s="39"/>
      <c r="H34" s="39"/>
      <c r="I34" s="158" t="s">
        <v>38</v>
      </c>
      <c r="J34" s="158" t="s">
        <v>40</v>
      </c>
      <c r="K34" s="39"/>
      <c r="L34" s="14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47" t="s">
        <v>41</v>
      </c>
      <c r="E35" s="145" t="s">
        <v>42</v>
      </c>
      <c r="F35" s="159">
        <f>ROUND((SUM(BE86:BE90)),  2)</f>
        <v>0</v>
      </c>
      <c r="G35" s="39"/>
      <c r="H35" s="39"/>
      <c r="I35" s="160">
        <v>0.20999999999999999</v>
      </c>
      <c r="J35" s="159">
        <f>ROUND(((SUM(BE86:BE90))*I35),  2)</f>
        <v>0</v>
      </c>
      <c r="K35" s="39"/>
      <c r="L35" s="14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5" t="s">
        <v>43</v>
      </c>
      <c r="F36" s="159">
        <f>ROUND((SUM(BF86:BF90)),  2)</f>
        <v>0</v>
      </c>
      <c r="G36" s="39"/>
      <c r="H36" s="39"/>
      <c r="I36" s="160">
        <v>0.14999999999999999</v>
      </c>
      <c r="J36" s="159">
        <f>ROUND(((SUM(BF86:BF90))*I36),  2)</f>
        <v>0</v>
      </c>
      <c r="K36" s="39"/>
      <c r="L36" s="14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5" t="s">
        <v>44</v>
      </c>
      <c r="F37" s="159">
        <f>ROUND((SUM(BG86:BG90)),  2)</f>
        <v>0</v>
      </c>
      <c r="G37" s="39"/>
      <c r="H37" s="39"/>
      <c r="I37" s="160">
        <v>0.20999999999999999</v>
      </c>
      <c r="J37" s="159">
        <f>0</f>
        <v>0</v>
      </c>
      <c r="K37" s="39"/>
      <c r="L37" s="14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5" t="s">
        <v>45</v>
      </c>
      <c r="F38" s="159">
        <f>ROUND((SUM(BH86:BH90)),  2)</f>
        <v>0</v>
      </c>
      <c r="G38" s="39"/>
      <c r="H38" s="39"/>
      <c r="I38" s="160">
        <v>0.14999999999999999</v>
      </c>
      <c r="J38" s="159">
        <f>0</f>
        <v>0</v>
      </c>
      <c r="K38" s="39"/>
      <c r="L38" s="14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5" t="s">
        <v>46</v>
      </c>
      <c r="F39" s="159">
        <f>ROUND((SUM(BI86:BI90)),  2)</f>
        <v>0</v>
      </c>
      <c r="G39" s="39"/>
      <c r="H39" s="39"/>
      <c r="I39" s="160">
        <v>0</v>
      </c>
      <c r="J39" s="159">
        <f>0</f>
        <v>0</v>
      </c>
      <c r="K39" s="39"/>
      <c r="L39" s="14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1"/>
      <c r="D41" s="162" t="s">
        <v>47</v>
      </c>
      <c r="E41" s="163"/>
      <c r="F41" s="163"/>
      <c r="G41" s="164" t="s">
        <v>48</v>
      </c>
      <c r="H41" s="165" t="s">
        <v>49</v>
      </c>
      <c r="I41" s="163"/>
      <c r="J41" s="166">
        <f>SUM(J32:J39)</f>
        <v>0</v>
      </c>
      <c r="K41" s="167"/>
      <c r="L41" s="148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8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8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193</v>
      </c>
      <c r="D47" s="41"/>
      <c r="E47" s="41"/>
      <c r="F47" s="41"/>
      <c r="G47" s="41"/>
      <c r="H47" s="41"/>
      <c r="I47" s="41"/>
      <c r="J47" s="41"/>
      <c r="K47" s="41"/>
      <c r="L47" s="148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2" t="str">
        <f>E7</f>
        <v>Oprava přejezdů v obvodu Správy tratí Ústí nad Labem pro r. 2022</v>
      </c>
      <c r="F50" s="33"/>
      <c r="G50" s="33"/>
      <c r="H50" s="33"/>
      <c r="I50" s="41"/>
      <c r="J50" s="41"/>
      <c r="K50" s="41"/>
      <c r="L50" s="14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185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2" t="s">
        <v>864</v>
      </c>
      <c r="F52" s="41"/>
      <c r="G52" s="41"/>
      <c r="H52" s="41"/>
      <c r="I52" s="41"/>
      <c r="J52" s="41"/>
      <c r="K52" s="41"/>
      <c r="L52" s="14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187</v>
      </c>
      <c r="D53" s="41"/>
      <c r="E53" s="41"/>
      <c r="F53" s="41"/>
      <c r="G53" s="41"/>
      <c r="H53" s="41"/>
      <c r="I53" s="41"/>
      <c r="J53" s="41"/>
      <c r="K53" s="41"/>
      <c r="L53" s="148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∑ - Materiál dodávaný objednatelem (TO Litoměřice) - NEOCEŇOVAT</v>
      </c>
      <c r="F54" s="41"/>
      <c r="G54" s="41"/>
      <c r="H54" s="41"/>
      <c r="I54" s="41"/>
      <c r="J54" s="41"/>
      <c r="K54" s="41"/>
      <c r="L54" s="148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8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Obvod ST Ústí n.L.</v>
      </c>
      <c r="G56" s="41"/>
      <c r="H56" s="41"/>
      <c r="I56" s="33" t="s">
        <v>23</v>
      </c>
      <c r="J56" s="73" t="str">
        <f>IF(J14="","",J14)</f>
        <v>31. 8. 2021</v>
      </c>
      <c r="K56" s="41"/>
      <c r="L56" s="14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Správa železnic, státní organizace</v>
      </c>
      <c r="G58" s="41"/>
      <c r="H58" s="41"/>
      <c r="I58" s="33" t="s">
        <v>31</v>
      </c>
      <c r="J58" s="37" t="str">
        <f>E23</f>
        <v xml:space="preserve"> </v>
      </c>
      <c r="K58" s="41"/>
      <c r="L58" s="14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33</v>
      </c>
      <c r="J59" s="37" t="str">
        <f>E26</f>
        <v>Jan Seemann</v>
      </c>
      <c r="K59" s="41"/>
      <c r="L59" s="14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8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4" t="s">
        <v>194</v>
      </c>
      <c r="D61" s="175"/>
      <c r="E61" s="175"/>
      <c r="F61" s="175"/>
      <c r="G61" s="175"/>
      <c r="H61" s="175"/>
      <c r="I61" s="175"/>
      <c r="J61" s="176" t="s">
        <v>195</v>
      </c>
      <c r="K61" s="175"/>
      <c r="L61" s="148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8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7" t="s">
        <v>69</v>
      </c>
      <c r="D63" s="41"/>
      <c r="E63" s="41"/>
      <c r="F63" s="41"/>
      <c r="G63" s="41"/>
      <c r="H63" s="41"/>
      <c r="I63" s="41"/>
      <c r="J63" s="103">
        <f>J86</f>
        <v>0</v>
      </c>
      <c r="K63" s="41"/>
      <c r="L63" s="148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196</v>
      </c>
    </row>
    <row r="64" s="9" customFormat="1" ht="24.96" customHeight="1">
      <c r="A64" s="9"/>
      <c r="B64" s="178"/>
      <c r="C64" s="179"/>
      <c r="D64" s="180" t="s">
        <v>486</v>
      </c>
      <c r="E64" s="181"/>
      <c r="F64" s="181"/>
      <c r="G64" s="181"/>
      <c r="H64" s="181"/>
      <c r="I64" s="181"/>
      <c r="J64" s="182">
        <f>J87</f>
        <v>0</v>
      </c>
      <c r="K64" s="179"/>
      <c r="L64" s="18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48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48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48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212</v>
      </c>
      <c r="D71" s="41"/>
      <c r="E71" s="41"/>
      <c r="F71" s="41"/>
      <c r="G71" s="41"/>
      <c r="H71" s="41"/>
      <c r="I71" s="41"/>
      <c r="J71" s="41"/>
      <c r="K71" s="41"/>
      <c r="L71" s="148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48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48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72" t="str">
        <f>E7</f>
        <v>Oprava přejezdů v obvodu Správy tratí Ústí nad Labem pro r. 2022</v>
      </c>
      <c r="F74" s="33"/>
      <c r="G74" s="33"/>
      <c r="H74" s="33"/>
      <c r="I74" s="41"/>
      <c r="J74" s="41"/>
      <c r="K74" s="41"/>
      <c r="L74" s="148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1" customFormat="1" ht="12" customHeight="1">
      <c r="B75" s="22"/>
      <c r="C75" s="33" t="s">
        <v>185</v>
      </c>
      <c r="D75" s="23"/>
      <c r="E75" s="23"/>
      <c r="F75" s="23"/>
      <c r="G75" s="23"/>
      <c r="H75" s="23"/>
      <c r="I75" s="23"/>
      <c r="J75" s="23"/>
      <c r="K75" s="23"/>
      <c r="L75" s="21"/>
    </row>
    <row r="76" s="2" customFormat="1" ht="16.5" customHeight="1">
      <c r="A76" s="39"/>
      <c r="B76" s="40"/>
      <c r="C76" s="41"/>
      <c r="D76" s="41"/>
      <c r="E76" s="172" t="s">
        <v>864</v>
      </c>
      <c r="F76" s="41"/>
      <c r="G76" s="41"/>
      <c r="H76" s="41"/>
      <c r="I76" s="41"/>
      <c r="J76" s="41"/>
      <c r="K76" s="41"/>
      <c r="L76" s="148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187</v>
      </c>
      <c r="D77" s="41"/>
      <c r="E77" s="41"/>
      <c r="F77" s="41"/>
      <c r="G77" s="41"/>
      <c r="H77" s="41"/>
      <c r="I77" s="41"/>
      <c r="J77" s="41"/>
      <c r="K77" s="41"/>
      <c r="L77" s="148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70" t="str">
        <f>E11</f>
        <v>∑ - Materiál dodávaný objednatelem (TO Litoměřice) - NEOCEŇOVAT</v>
      </c>
      <c r="F78" s="41"/>
      <c r="G78" s="41"/>
      <c r="H78" s="41"/>
      <c r="I78" s="41"/>
      <c r="J78" s="41"/>
      <c r="K78" s="41"/>
      <c r="L78" s="148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48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21</v>
      </c>
      <c r="D80" s="41"/>
      <c r="E80" s="41"/>
      <c r="F80" s="28" t="str">
        <f>F14</f>
        <v>Obvod ST Ústí n.L.</v>
      </c>
      <c r="G80" s="41"/>
      <c r="H80" s="41"/>
      <c r="I80" s="33" t="s">
        <v>23</v>
      </c>
      <c r="J80" s="73" t="str">
        <f>IF(J14="","",J14)</f>
        <v>31. 8. 2021</v>
      </c>
      <c r="K80" s="41"/>
      <c r="L80" s="148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8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25</v>
      </c>
      <c r="D82" s="41"/>
      <c r="E82" s="41"/>
      <c r="F82" s="28" t="str">
        <f>E17</f>
        <v>Správa železnic, státní organizace</v>
      </c>
      <c r="G82" s="41"/>
      <c r="H82" s="41"/>
      <c r="I82" s="33" t="s">
        <v>31</v>
      </c>
      <c r="J82" s="37" t="str">
        <f>E23</f>
        <v xml:space="preserve"> </v>
      </c>
      <c r="K82" s="41"/>
      <c r="L82" s="148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29</v>
      </c>
      <c r="D83" s="41"/>
      <c r="E83" s="41"/>
      <c r="F83" s="28" t="str">
        <f>IF(E20="","",E20)</f>
        <v>Vyplň údaj</v>
      </c>
      <c r="G83" s="41"/>
      <c r="H83" s="41"/>
      <c r="I83" s="33" t="s">
        <v>33</v>
      </c>
      <c r="J83" s="37" t="str">
        <f>E26</f>
        <v>Jan Seemann</v>
      </c>
      <c r="K83" s="41"/>
      <c r="L83" s="148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8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1" customFormat="1" ht="29.28" customHeight="1">
      <c r="A85" s="189"/>
      <c r="B85" s="190"/>
      <c r="C85" s="191" t="s">
        <v>213</v>
      </c>
      <c r="D85" s="192" t="s">
        <v>56</v>
      </c>
      <c r="E85" s="192" t="s">
        <v>52</v>
      </c>
      <c r="F85" s="192" t="s">
        <v>53</v>
      </c>
      <c r="G85" s="192" t="s">
        <v>214</v>
      </c>
      <c r="H85" s="192" t="s">
        <v>215</v>
      </c>
      <c r="I85" s="192" t="s">
        <v>216</v>
      </c>
      <c r="J85" s="192" t="s">
        <v>195</v>
      </c>
      <c r="K85" s="193" t="s">
        <v>217</v>
      </c>
      <c r="L85" s="194"/>
      <c r="M85" s="93" t="s">
        <v>19</v>
      </c>
      <c r="N85" s="94" t="s">
        <v>41</v>
      </c>
      <c r="O85" s="94" t="s">
        <v>218</v>
      </c>
      <c r="P85" s="94" t="s">
        <v>219</v>
      </c>
      <c r="Q85" s="94" t="s">
        <v>220</v>
      </c>
      <c r="R85" s="94" t="s">
        <v>221</v>
      </c>
      <c r="S85" s="94" t="s">
        <v>222</v>
      </c>
      <c r="T85" s="95" t="s">
        <v>223</v>
      </c>
      <c r="U85" s="189"/>
      <c r="V85" s="189"/>
      <c r="W85" s="189"/>
      <c r="X85" s="189"/>
      <c r="Y85" s="189"/>
      <c r="Z85" s="189"/>
      <c r="AA85" s="189"/>
      <c r="AB85" s="189"/>
      <c r="AC85" s="189"/>
      <c r="AD85" s="189"/>
      <c r="AE85" s="189"/>
    </row>
    <row r="86" s="2" customFormat="1" ht="22.8" customHeight="1">
      <c r="A86" s="39"/>
      <c r="B86" s="40"/>
      <c r="C86" s="100" t="s">
        <v>224</v>
      </c>
      <c r="D86" s="41"/>
      <c r="E86" s="41"/>
      <c r="F86" s="41"/>
      <c r="G86" s="41"/>
      <c r="H86" s="41"/>
      <c r="I86" s="41"/>
      <c r="J86" s="195">
        <f>BK86</f>
        <v>0</v>
      </c>
      <c r="K86" s="41"/>
      <c r="L86" s="45"/>
      <c r="M86" s="96"/>
      <c r="N86" s="196"/>
      <c r="O86" s="97"/>
      <c r="P86" s="197">
        <f>P87</f>
        <v>0</v>
      </c>
      <c r="Q86" s="97"/>
      <c r="R86" s="197">
        <f>R87</f>
        <v>7.2035999999999998</v>
      </c>
      <c r="S86" s="97"/>
      <c r="T86" s="198">
        <f>T87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70</v>
      </c>
      <c r="AU86" s="18" t="s">
        <v>196</v>
      </c>
      <c r="BK86" s="199">
        <f>BK87</f>
        <v>0</v>
      </c>
    </row>
    <row r="87" s="12" customFormat="1" ht="25.92" customHeight="1">
      <c r="A87" s="12"/>
      <c r="B87" s="200"/>
      <c r="C87" s="201"/>
      <c r="D87" s="202" t="s">
        <v>70</v>
      </c>
      <c r="E87" s="203" t="s">
        <v>487</v>
      </c>
      <c r="F87" s="203" t="s">
        <v>488</v>
      </c>
      <c r="G87" s="201"/>
      <c r="H87" s="201"/>
      <c r="I87" s="204"/>
      <c r="J87" s="205">
        <f>BK87</f>
        <v>0</v>
      </c>
      <c r="K87" s="201"/>
      <c r="L87" s="206"/>
      <c r="M87" s="207"/>
      <c r="N87" s="208"/>
      <c r="O87" s="208"/>
      <c r="P87" s="209">
        <f>SUM(P88:P90)</f>
        <v>0</v>
      </c>
      <c r="Q87" s="208"/>
      <c r="R87" s="209">
        <f>SUM(R88:R90)</f>
        <v>7.2035999999999998</v>
      </c>
      <c r="S87" s="208"/>
      <c r="T87" s="210">
        <f>SUM(T88:T90)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11" t="s">
        <v>122</v>
      </c>
      <c r="AT87" s="212" t="s">
        <v>70</v>
      </c>
      <c r="AU87" s="212" t="s">
        <v>71</v>
      </c>
      <c r="AY87" s="211" t="s">
        <v>227</v>
      </c>
      <c r="BK87" s="213">
        <f>SUM(BK88:BK90)</f>
        <v>0</v>
      </c>
    </row>
    <row r="88" s="2" customFormat="1" ht="16.5" customHeight="1">
      <c r="A88" s="39"/>
      <c r="B88" s="40"/>
      <c r="C88" s="266" t="s">
        <v>75</v>
      </c>
      <c r="D88" s="266" t="s">
        <v>328</v>
      </c>
      <c r="E88" s="267" t="s">
        <v>489</v>
      </c>
      <c r="F88" s="268" t="s">
        <v>490</v>
      </c>
      <c r="G88" s="269" t="s">
        <v>180</v>
      </c>
      <c r="H88" s="270">
        <v>120</v>
      </c>
      <c r="I88" s="271"/>
      <c r="J88" s="272">
        <f>ROUND(I88*H88,2)</f>
        <v>0</v>
      </c>
      <c r="K88" s="268" t="s">
        <v>232</v>
      </c>
      <c r="L88" s="273"/>
      <c r="M88" s="274" t="s">
        <v>19</v>
      </c>
      <c r="N88" s="275" t="s">
        <v>42</v>
      </c>
      <c r="O88" s="85"/>
      <c r="P88" s="225">
        <f>O88*H88</f>
        <v>0</v>
      </c>
      <c r="Q88" s="225">
        <v>0.06003</v>
      </c>
      <c r="R88" s="225">
        <f>Q88*H88</f>
        <v>7.2035999999999998</v>
      </c>
      <c r="S88" s="225">
        <v>0</v>
      </c>
      <c r="T88" s="226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27" t="s">
        <v>331</v>
      </c>
      <c r="AT88" s="227" t="s">
        <v>328</v>
      </c>
      <c r="AU88" s="227" t="s">
        <v>75</v>
      </c>
      <c r="AY88" s="18" t="s">
        <v>227</v>
      </c>
      <c r="BE88" s="228">
        <f>IF(N88="základní",J88,0)</f>
        <v>0</v>
      </c>
      <c r="BF88" s="228">
        <f>IF(N88="snížená",J88,0)</f>
        <v>0</v>
      </c>
      <c r="BG88" s="228">
        <f>IF(N88="zákl. přenesená",J88,0)</f>
        <v>0</v>
      </c>
      <c r="BH88" s="228">
        <f>IF(N88="sníž. přenesená",J88,0)</f>
        <v>0</v>
      </c>
      <c r="BI88" s="228">
        <f>IF(N88="nulová",J88,0)</f>
        <v>0</v>
      </c>
      <c r="BJ88" s="18" t="s">
        <v>75</v>
      </c>
      <c r="BK88" s="228">
        <f>ROUND(I88*H88,2)</f>
        <v>0</v>
      </c>
      <c r="BL88" s="18" t="s">
        <v>331</v>
      </c>
      <c r="BM88" s="227" t="s">
        <v>491</v>
      </c>
    </row>
    <row r="89" s="13" customFormat="1">
      <c r="A89" s="13"/>
      <c r="B89" s="234"/>
      <c r="C89" s="235"/>
      <c r="D89" s="229" t="s">
        <v>242</v>
      </c>
      <c r="E89" s="236" t="s">
        <v>19</v>
      </c>
      <c r="F89" s="237" t="s">
        <v>945</v>
      </c>
      <c r="G89" s="235"/>
      <c r="H89" s="238">
        <v>120</v>
      </c>
      <c r="I89" s="239"/>
      <c r="J89" s="235"/>
      <c r="K89" s="235"/>
      <c r="L89" s="240"/>
      <c r="M89" s="241"/>
      <c r="N89" s="242"/>
      <c r="O89" s="242"/>
      <c r="P89" s="242"/>
      <c r="Q89" s="242"/>
      <c r="R89" s="242"/>
      <c r="S89" s="242"/>
      <c r="T89" s="24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44" t="s">
        <v>242</v>
      </c>
      <c r="AU89" s="244" t="s">
        <v>75</v>
      </c>
      <c r="AV89" s="13" t="s">
        <v>79</v>
      </c>
      <c r="AW89" s="13" t="s">
        <v>32</v>
      </c>
      <c r="AX89" s="13" t="s">
        <v>75</v>
      </c>
      <c r="AY89" s="244" t="s">
        <v>227</v>
      </c>
    </row>
    <row r="90" s="2" customFormat="1" ht="16.5" customHeight="1">
      <c r="A90" s="39"/>
      <c r="B90" s="40"/>
      <c r="C90" s="266" t="s">
        <v>79</v>
      </c>
      <c r="D90" s="266" t="s">
        <v>328</v>
      </c>
      <c r="E90" s="267" t="s">
        <v>946</v>
      </c>
      <c r="F90" s="268" t="s">
        <v>947</v>
      </c>
      <c r="G90" s="269" t="s">
        <v>238</v>
      </c>
      <c r="H90" s="270">
        <v>42</v>
      </c>
      <c r="I90" s="271"/>
      <c r="J90" s="272">
        <f>ROUND(I90*H90,2)</f>
        <v>0</v>
      </c>
      <c r="K90" s="268" t="s">
        <v>232</v>
      </c>
      <c r="L90" s="273"/>
      <c r="M90" s="281" t="s">
        <v>19</v>
      </c>
      <c r="N90" s="282" t="s">
        <v>42</v>
      </c>
      <c r="O90" s="278"/>
      <c r="P90" s="279">
        <f>O90*H90</f>
        <v>0</v>
      </c>
      <c r="Q90" s="279">
        <v>0</v>
      </c>
      <c r="R90" s="279">
        <f>Q90*H90</f>
        <v>0</v>
      </c>
      <c r="S90" s="279">
        <v>0</v>
      </c>
      <c r="T90" s="280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27" t="s">
        <v>274</v>
      </c>
      <c r="AT90" s="227" t="s">
        <v>328</v>
      </c>
      <c r="AU90" s="227" t="s">
        <v>75</v>
      </c>
      <c r="AY90" s="18" t="s">
        <v>227</v>
      </c>
      <c r="BE90" s="228">
        <f>IF(N90="základní",J90,0)</f>
        <v>0</v>
      </c>
      <c r="BF90" s="228">
        <f>IF(N90="snížená",J90,0)</f>
        <v>0</v>
      </c>
      <c r="BG90" s="228">
        <f>IF(N90="zákl. přenesená",J90,0)</f>
        <v>0</v>
      </c>
      <c r="BH90" s="228">
        <f>IF(N90="sníž. přenesená",J90,0)</f>
        <v>0</v>
      </c>
      <c r="BI90" s="228">
        <f>IF(N90="nulová",J90,0)</f>
        <v>0</v>
      </c>
      <c r="BJ90" s="18" t="s">
        <v>75</v>
      </c>
      <c r="BK90" s="228">
        <f>ROUND(I90*H90,2)</f>
        <v>0</v>
      </c>
      <c r="BL90" s="18" t="s">
        <v>122</v>
      </c>
      <c r="BM90" s="227" t="s">
        <v>948</v>
      </c>
    </row>
    <row r="91" s="2" customFormat="1" ht="6.96" customHeight="1">
      <c r="A91" s="39"/>
      <c r="B91" s="60"/>
      <c r="C91" s="61"/>
      <c r="D91" s="61"/>
      <c r="E91" s="61"/>
      <c r="F91" s="61"/>
      <c r="G91" s="61"/>
      <c r="H91" s="61"/>
      <c r="I91" s="61"/>
      <c r="J91" s="61"/>
      <c r="K91" s="61"/>
      <c r="L91" s="45"/>
      <c r="M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</sheetData>
  <sheetProtection sheet="1" autoFilter="0" formatColumns="0" formatRows="0" objects="1" scenarios="1" spinCount="100000" saltValue="lyakmLoo+ZsRMZM0ZkFgIwmtDp2b/RQILSW9fxIDw6NOHWyt8uRKYMGFWCxVnFQK+9X1Bq2lSrkdRGuNy/tW1g==" hashValue="0cfzhuqRcw+HwtDYTD8AQRAyYq4ACec8gGyO5+WeCN4isvfpVflvzpL0mlNZDYJnpQqFOFZm8Br2zfXAgApFug==" algorithmName="SHA-512" password="CC35"/>
  <autoFilter ref="C85:K9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141</v>
      </c>
      <c r="AZ2" s="140" t="s">
        <v>496</v>
      </c>
      <c r="BA2" s="140" t="s">
        <v>497</v>
      </c>
      <c r="BB2" s="140" t="s">
        <v>172</v>
      </c>
      <c r="BC2" s="140" t="s">
        <v>327</v>
      </c>
      <c r="BD2" s="140" t="s">
        <v>79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1"/>
      <c r="AT3" s="18" t="s">
        <v>79</v>
      </c>
      <c r="AZ3" s="140" t="s">
        <v>499</v>
      </c>
      <c r="BA3" s="140" t="s">
        <v>500</v>
      </c>
      <c r="BB3" s="140" t="s">
        <v>180</v>
      </c>
      <c r="BC3" s="140" t="s">
        <v>862</v>
      </c>
      <c r="BD3" s="140" t="s">
        <v>87</v>
      </c>
    </row>
    <row r="4" s="1" customFormat="1" ht="24.96" customHeight="1">
      <c r="B4" s="21"/>
      <c r="D4" s="143" t="s">
        <v>174</v>
      </c>
      <c r="L4" s="21"/>
      <c r="M4" s="144" t="s">
        <v>10</v>
      </c>
      <c r="AT4" s="18" t="s">
        <v>4</v>
      </c>
      <c r="AZ4" s="140" t="s">
        <v>949</v>
      </c>
      <c r="BA4" s="140" t="s">
        <v>950</v>
      </c>
      <c r="BB4" s="140" t="s">
        <v>19</v>
      </c>
      <c r="BC4" s="140" t="s">
        <v>279</v>
      </c>
      <c r="BD4" s="140" t="s">
        <v>87</v>
      </c>
    </row>
    <row r="5" s="1" customFormat="1" ht="6.96" customHeight="1">
      <c r="B5" s="21"/>
      <c r="L5" s="21"/>
      <c r="AZ5" s="140" t="s">
        <v>951</v>
      </c>
      <c r="BA5" s="140" t="s">
        <v>952</v>
      </c>
      <c r="BB5" s="140" t="s">
        <v>19</v>
      </c>
      <c r="BC5" s="140" t="s">
        <v>953</v>
      </c>
      <c r="BD5" s="140" t="s">
        <v>87</v>
      </c>
    </row>
    <row r="6" s="1" customFormat="1" ht="12" customHeight="1">
      <c r="B6" s="21"/>
      <c r="D6" s="145" t="s">
        <v>16</v>
      </c>
      <c r="L6" s="21"/>
      <c r="AZ6" s="140" t="s">
        <v>166</v>
      </c>
      <c r="BA6" s="140" t="s">
        <v>167</v>
      </c>
      <c r="BB6" s="140" t="s">
        <v>168</v>
      </c>
      <c r="BC6" s="140" t="s">
        <v>954</v>
      </c>
      <c r="BD6" s="140" t="s">
        <v>79</v>
      </c>
    </row>
    <row r="7" s="1" customFormat="1" ht="16.5" customHeight="1">
      <c r="B7" s="21"/>
      <c r="E7" s="146" t="str">
        <f>'Rekapitulace stavby'!K6</f>
        <v>Oprava přejezdů v obvodu Správy tratí Ústí nad Labem pro r. 2022</v>
      </c>
      <c r="F7" s="145"/>
      <c r="G7" s="145"/>
      <c r="H7" s="145"/>
      <c r="L7" s="21"/>
      <c r="AZ7" s="140" t="s">
        <v>717</v>
      </c>
      <c r="BA7" s="140" t="s">
        <v>764</v>
      </c>
      <c r="BB7" s="140" t="s">
        <v>19</v>
      </c>
      <c r="BC7" s="140" t="s">
        <v>765</v>
      </c>
      <c r="BD7" s="140" t="s">
        <v>79</v>
      </c>
    </row>
    <row r="8">
      <c r="B8" s="21"/>
      <c r="D8" s="145" t="s">
        <v>185</v>
      </c>
      <c r="L8" s="21"/>
      <c r="AZ8" s="140" t="s">
        <v>320</v>
      </c>
      <c r="BA8" s="140" t="s">
        <v>503</v>
      </c>
      <c r="BB8" s="140" t="s">
        <v>19</v>
      </c>
      <c r="BC8" s="140" t="s">
        <v>954</v>
      </c>
      <c r="BD8" s="140" t="s">
        <v>79</v>
      </c>
    </row>
    <row r="9" s="1" customFormat="1" ht="16.5" customHeight="1">
      <c r="B9" s="21"/>
      <c r="E9" s="146" t="s">
        <v>955</v>
      </c>
      <c r="F9" s="1"/>
      <c r="G9" s="1"/>
      <c r="H9" s="1"/>
      <c r="L9" s="21"/>
      <c r="AZ9" s="140" t="s">
        <v>170</v>
      </c>
      <c r="BA9" s="140" t="s">
        <v>171</v>
      </c>
      <c r="BB9" s="140" t="s">
        <v>172</v>
      </c>
      <c r="BC9" s="140" t="s">
        <v>327</v>
      </c>
      <c r="BD9" s="140" t="s">
        <v>79</v>
      </c>
    </row>
    <row r="10" s="1" customFormat="1" ht="12" customHeight="1">
      <c r="B10" s="21"/>
      <c r="D10" s="145" t="s">
        <v>187</v>
      </c>
      <c r="L10" s="21"/>
      <c r="AZ10" s="140" t="s">
        <v>175</v>
      </c>
      <c r="BA10" s="140" t="s">
        <v>505</v>
      </c>
      <c r="BB10" s="140" t="s">
        <v>19</v>
      </c>
      <c r="BC10" s="140" t="s">
        <v>359</v>
      </c>
      <c r="BD10" s="140" t="s">
        <v>79</v>
      </c>
    </row>
    <row r="11" s="2" customFormat="1" ht="16.5" customHeight="1">
      <c r="A11" s="39"/>
      <c r="B11" s="45"/>
      <c r="C11" s="39"/>
      <c r="D11" s="39"/>
      <c r="E11" s="147" t="s">
        <v>956</v>
      </c>
      <c r="F11" s="39"/>
      <c r="G11" s="39"/>
      <c r="H11" s="39"/>
      <c r="I11" s="39"/>
      <c r="J11" s="39"/>
      <c r="K11" s="39"/>
      <c r="L11" s="14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Z11" s="140" t="s">
        <v>182</v>
      </c>
      <c r="BA11" s="140" t="s">
        <v>183</v>
      </c>
      <c r="BB11" s="140" t="s">
        <v>180</v>
      </c>
      <c r="BC11" s="140" t="s">
        <v>184</v>
      </c>
      <c r="BD11" s="140" t="s">
        <v>79</v>
      </c>
    </row>
    <row r="12" s="2" customFormat="1" ht="12" customHeight="1">
      <c r="A12" s="39"/>
      <c r="B12" s="45"/>
      <c r="C12" s="39"/>
      <c r="D12" s="145" t="s">
        <v>189</v>
      </c>
      <c r="E12" s="39"/>
      <c r="F12" s="39"/>
      <c r="G12" s="39"/>
      <c r="H12" s="39"/>
      <c r="I12" s="39"/>
      <c r="J12" s="39"/>
      <c r="K12" s="39"/>
      <c r="L12" s="14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49" t="s">
        <v>957</v>
      </c>
      <c r="F13" s="39"/>
      <c r="G13" s="39"/>
      <c r="H13" s="39"/>
      <c r="I13" s="39"/>
      <c r="J13" s="39"/>
      <c r="K13" s="39"/>
      <c r="L13" s="14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14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45" t="s">
        <v>18</v>
      </c>
      <c r="E15" s="39"/>
      <c r="F15" s="134" t="s">
        <v>19</v>
      </c>
      <c r="G15" s="39"/>
      <c r="H15" s="39"/>
      <c r="I15" s="145" t="s">
        <v>20</v>
      </c>
      <c r="J15" s="134" t="s">
        <v>19</v>
      </c>
      <c r="K15" s="39"/>
      <c r="L15" s="14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5" t="s">
        <v>21</v>
      </c>
      <c r="E16" s="39"/>
      <c r="F16" s="134" t="s">
        <v>191</v>
      </c>
      <c r="G16" s="39"/>
      <c r="H16" s="39"/>
      <c r="I16" s="145" t="s">
        <v>23</v>
      </c>
      <c r="J16" s="150" t="str">
        <f>'Rekapitulace stavby'!AN8</f>
        <v>31. 8. 2021</v>
      </c>
      <c r="K16" s="39"/>
      <c r="L16" s="14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14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45" t="s">
        <v>25</v>
      </c>
      <c r="E18" s="39"/>
      <c r="F18" s="39"/>
      <c r="G18" s="39"/>
      <c r="H18" s="39"/>
      <c r="I18" s="145" t="s">
        <v>26</v>
      </c>
      <c r="J18" s="134" t="str">
        <f>IF('Rekapitulace stavby'!AN10="","",'Rekapitulace stavby'!AN10)</f>
        <v/>
      </c>
      <c r="K18" s="39"/>
      <c r="L18" s="14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4" t="str">
        <f>IF('Rekapitulace stavby'!E11="","",'Rekapitulace stavby'!E11)</f>
        <v>Správa železnic, státní organizace</v>
      </c>
      <c r="F19" s="39"/>
      <c r="G19" s="39"/>
      <c r="H19" s="39"/>
      <c r="I19" s="145" t="s">
        <v>28</v>
      </c>
      <c r="J19" s="134" t="str">
        <f>IF('Rekapitulace stavby'!AN11="","",'Rekapitulace stavby'!AN11)</f>
        <v/>
      </c>
      <c r="K19" s="39"/>
      <c r="L19" s="14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14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45" t="s">
        <v>29</v>
      </c>
      <c r="E21" s="39"/>
      <c r="F21" s="39"/>
      <c r="G21" s="39"/>
      <c r="H21" s="39"/>
      <c r="I21" s="145" t="s">
        <v>26</v>
      </c>
      <c r="J21" s="34" t="str">
        <f>'Rekapitulace stavby'!AN13</f>
        <v>Vyplň údaj</v>
      </c>
      <c r="K21" s="39"/>
      <c r="L21" s="14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34"/>
      <c r="G22" s="134"/>
      <c r="H22" s="134"/>
      <c r="I22" s="145" t="s">
        <v>28</v>
      </c>
      <c r="J22" s="34" t="str">
        <f>'Rekapitulace stavby'!AN14</f>
        <v>Vyplň údaj</v>
      </c>
      <c r="K22" s="39"/>
      <c r="L22" s="14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14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45" t="s">
        <v>31</v>
      </c>
      <c r="E24" s="39"/>
      <c r="F24" s="39"/>
      <c r="G24" s="39"/>
      <c r="H24" s="39"/>
      <c r="I24" s="145" t="s">
        <v>26</v>
      </c>
      <c r="J24" s="134" t="str">
        <f>IF('Rekapitulace stavby'!AN16="","",'Rekapitulace stavby'!AN16)</f>
        <v/>
      </c>
      <c r="K24" s="39"/>
      <c r="L24" s="14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34" t="str">
        <f>IF('Rekapitulace stavby'!E17="","",'Rekapitulace stavby'!E17)</f>
        <v xml:space="preserve"> </v>
      </c>
      <c r="F25" s="39"/>
      <c r="G25" s="39"/>
      <c r="H25" s="39"/>
      <c r="I25" s="145" t="s">
        <v>28</v>
      </c>
      <c r="J25" s="134" t="str">
        <f>IF('Rekapitulace stavby'!AN17="","",'Rekapitulace stavby'!AN17)</f>
        <v/>
      </c>
      <c r="K25" s="39"/>
      <c r="L25" s="14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14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45" t="s">
        <v>33</v>
      </c>
      <c r="E27" s="39"/>
      <c r="F27" s="39"/>
      <c r="G27" s="39"/>
      <c r="H27" s="39"/>
      <c r="I27" s="145" t="s">
        <v>26</v>
      </c>
      <c r="J27" s="134" t="s">
        <v>19</v>
      </c>
      <c r="K27" s="39"/>
      <c r="L27" s="148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34" t="s">
        <v>192</v>
      </c>
      <c r="F28" s="39"/>
      <c r="G28" s="39"/>
      <c r="H28" s="39"/>
      <c r="I28" s="145" t="s">
        <v>28</v>
      </c>
      <c r="J28" s="134" t="s">
        <v>19</v>
      </c>
      <c r="K28" s="39"/>
      <c r="L28" s="14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148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45" t="s">
        <v>35</v>
      </c>
      <c r="E30" s="39"/>
      <c r="F30" s="39"/>
      <c r="G30" s="39"/>
      <c r="H30" s="39"/>
      <c r="I30" s="39"/>
      <c r="J30" s="39"/>
      <c r="K30" s="39"/>
      <c r="L30" s="14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5" customHeight="1">
      <c r="A31" s="151"/>
      <c r="B31" s="152"/>
      <c r="C31" s="151"/>
      <c r="D31" s="151"/>
      <c r="E31" s="153" t="s">
        <v>19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14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5"/>
      <c r="E33" s="155"/>
      <c r="F33" s="155"/>
      <c r="G33" s="155"/>
      <c r="H33" s="155"/>
      <c r="I33" s="155"/>
      <c r="J33" s="155"/>
      <c r="K33" s="155"/>
      <c r="L33" s="14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56" t="s">
        <v>37</v>
      </c>
      <c r="E34" s="39"/>
      <c r="F34" s="39"/>
      <c r="G34" s="39"/>
      <c r="H34" s="39"/>
      <c r="I34" s="39"/>
      <c r="J34" s="157">
        <f>ROUND(J103, 2)</f>
        <v>0</v>
      </c>
      <c r="K34" s="39"/>
      <c r="L34" s="14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55"/>
      <c r="E35" s="155"/>
      <c r="F35" s="155"/>
      <c r="G35" s="155"/>
      <c r="H35" s="155"/>
      <c r="I35" s="155"/>
      <c r="J35" s="155"/>
      <c r="K35" s="155"/>
      <c r="L35" s="14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58" t="s">
        <v>39</v>
      </c>
      <c r="G36" s="39"/>
      <c r="H36" s="39"/>
      <c r="I36" s="158" t="s">
        <v>38</v>
      </c>
      <c r="J36" s="158" t="s">
        <v>40</v>
      </c>
      <c r="K36" s="39"/>
      <c r="L36" s="14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47" t="s">
        <v>41</v>
      </c>
      <c r="E37" s="145" t="s">
        <v>42</v>
      </c>
      <c r="F37" s="159">
        <f>ROUND((SUM(BE103:BE235)),  2)</f>
        <v>0</v>
      </c>
      <c r="G37" s="39"/>
      <c r="H37" s="39"/>
      <c r="I37" s="160">
        <v>0.20999999999999999</v>
      </c>
      <c r="J37" s="159">
        <f>ROUND(((SUM(BE103:BE235))*I37),  2)</f>
        <v>0</v>
      </c>
      <c r="K37" s="39"/>
      <c r="L37" s="14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45" t="s">
        <v>43</v>
      </c>
      <c r="F38" s="159">
        <f>ROUND((SUM(BF103:BF235)),  2)</f>
        <v>0</v>
      </c>
      <c r="G38" s="39"/>
      <c r="H38" s="39"/>
      <c r="I38" s="160">
        <v>0.14999999999999999</v>
      </c>
      <c r="J38" s="159">
        <f>ROUND(((SUM(BF103:BF235))*I38),  2)</f>
        <v>0</v>
      </c>
      <c r="K38" s="39"/>
      <c r="L38" s="14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5" t="s">
        <v>44</v>
      </c>
      <c r="F39" s="159">
        <f>ROUND((SUM(BG103:BG235)),  2)</f>
        <v>0</v>
      </c>
      <c r="G39" s="39"/>
      <c r="H39" s="39"/>
      <c r="I39" s="160">
        <v>0.20999999999999999</v>
      </c>
      <c r="J39" s="159">
        <f>0</f>
        <v>0</v>
      </c>
      <c r="K39" s="39"/>
      <c r="L39" s="14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45" t="s">
        <v>45</v>
      </c>
      <c r="F40" s="159">
        <f>ROUND((SUM(BH103:BH235)),  2)</f>
        <v>0</v>
      </c>
      <c r="G40" s="39"/>
      <c r="H40" s="39"/>
      <c r="I40" s="160">
        <v>0.14999999999999999</v>
      </c>
      <c r="J40" s="159">
        <f>0</f>
        <v>0</v>
      </c>
      <c r="K40" s="39"/>
      <c r="L40" s="14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45" t="s">
        <v>46</v>
      </c>
      <c r="F41" s="159">
        <f>ROUND((SUM(BI103:BI235)),  2)</f>
        <v>0</v>
      </c>
      <c r="G41" s="39"/>
      <c r="H41" s="39"/>
      <c r="I41" s="160">
        <v>0</v>
      </c>
      <c r="J41" s="159">
        <f>0</f>
        <v>0</v>
      </c>
      <c r="K41" s="39"/>
      <c r="L41" s="148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148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1"/>
      <c r="D43" s="162" t="s">
        <v>47</v>
      </c>
      <c r="E43" s="163"/>
      <c r="F43" s="163"/>
      <c r="G43" s="164" t="s">
        <v>48</v>
      </c>
      <c r="H43" s="165" t="s">
        <v>49</v>
      </c>
      <c r="I43" s="163"/>
      <c r="J43" s="166">
        <f>SUM(J34:J41)</f>
        <v>0</v>
      </c>
      <c r="K43" s="167"/>
      <c r="L43" s="148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8" s="2" customFormat="1" ht="6.96" customHeight="1">
      <c r="A48" s="39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24.96" customHeight="1">
      <c r="A49" s="39"/>
      <c r="B49" s="40"/>
      <c r="C49" s="24" t="s">
        <v>193</v>
      </c>
      <c r="D49" s="41"/>
      <c r="E49" s="41"/>
      <c r="F49" s="41"/>
      <c r="G49" s="41"/>
      <c r="H49" s="41"/>
      <c r="I49" s="41"/>
      <c r="J49" s="41"/>
      <c r="K49" s="41"/>
      <c r="L49" s="14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6.96" customHeight="1">
      <c r="A50" s="39"/>
      <c r="B50" s="40"/>
      <c r="C50" s="41"/>
      <c r="D50" s="41"/>
      <c r="E50" s="41"/>
      <c r="F50" s="41"/>
      <c r="G50" s="41"/>
      <c r="H50" s="41"/>
      <c r="I50" s="41"/>
      <c r="J50" s="41"/>
      <c r="K50" s="41"/>
      <c r="L50" s="14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16</v>
      </c>
      <c r="D51" s="41"/>
      <c r="E51" s="41"/>
      <c r="F51" s="41"/>
      <c r="G51" s="41"/>
      <c r="H51" s="41"/>
      <c r="I51" s="41"/>
      <c r="J51" s="41"/>
      <c r="K51" s="41"/>
      <c r="L51" s="148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6.5" customHeight="1">
      <c r="A52" s="39"/>
      <c r="B52" s="40"/>
      <c r="C52" s="41"/>
      <c r="D52" s="41"/>
      <c r="E52" s="172" t="str">
        <f>E7</f>
        <v>Oprava přejezdů v obvodu Správy tratí Ústí nad Labem pro r. 2022</v>
      </c>
      <c r="F52" s="33"/>
      <c r="G52" s="33"/>
      <c r="H52" s="33"/>
      <c r="I52" s="41"/>
      <c r="J52" s="41"/>
      <c r="K52" s="41"/>
      <c r="L52" s="14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1" customFormat="1" ht="12" customHeight="1">
      <c r="B53" s="22"/>
      <c r="C53" s="33" t="s">
        <v>185</v>
      </c>
      <c r="D53" s="23"/>
      <c r="E53" s="23"/>
      <c r="F53" s="23"/>
      <c r="G53" s="23"/>
      <c r="H53" s="23"/>
      <c r="I53" s="23"/>
      <c r="J53" s="23"/>
      <c r="K53" s="23"/>
      <c r="L53" s="21"/>
    </row>
    <row r="54" s="1" customFormat="1" ht="16.5" customHeight="1">
      <c r="B54" s="22"/>
      <c r="C54" s="23"/>
      <c r="D54" s="23"/>
      <c r="E54" s="172" t="s">
        <v>955</v>
      </c>
      <c r="F54" s="23"/>
      <c r="G54" s="23"/>
      <c r="H54" s="23"/>
      <c r="I54" s="23"/>
      <c r="J54" s="23"/>
      <c r="K54" s="23"/>
      <c r="L54" s="21"/>
    </row>
    <row r="55" s="1" customFormat="1" ht="12" customHeight="1">
      <c r="B55" s="22"/>
      <c r="C55" s="33" t="s">
        <v>187</v>
      </c>
      <c r="D55" s="23"/>
      <c r="E55" s="23"/>
      <c r="F55" s="23"/>
      <c r="G55" s="23"/>
      <c r="H55" s="23"/>
      <c r="I55" s="23"/>
      <c r="J55" s="23"/>
      <c r="K55" s="23"/>
      <c r="L55" s="21"/>
    </row>
    <row r="56" s="2" customFormat="1" ht="16.5" customHeight="1">
      <c r="A56" s="39"/>
      <c r="B56" s="40"/>
      <c r="C56" s="41"/>
      <c r="D56" s="41"/>
      <c r="E56" s="173" t="s">
        <v>956</v>
      </c>
      <c r="F56" s="41"/>
      <c r="G56" s="41"/>
      <c r="H56" s="41"/>
      <c r="I56" s="41"/>
      <c r="J56" s="41"/>
      <c r="K56" s="41"/>
      <c r="L56" s="14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12" customHeight="1">
      <c r="A57" s="39"/>
      <c r="B57" s="40"/>
      <c r="C57" s="33" t="s">
        <v>189</v>
      </c>
      <c r="D57" s="41"/>
      <c r="E57" s="41"/>
      <c r="F57" s="41"/>
      <c r="G57" s="41"/>
      <c r="H57" s="41"/>
      <c r="I57" s="41"/>
      <c r="J57" s="41"/>
      <c r="K57" s="41"/>
      <c r="L57" s="14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6.5" customHeight="1">
      <c r="A58" s="39"/>
      <c r="B58" s="40"/>
      <c r="C58" s="41"/>
      <c r="D58" s="41"/>
      <c r="E58" s="70" t="str">
        <f>E13</f>
        <v>SO 6.1 - ZRN</v>
      </c>
      <c r="F58" s="41"/>
      <c r="G58" s="41"/>
      <c r="H58" s="41"/>
      <c r="I58" s="41"/>
      <c r="J58" s="41"/>
      <c r="K58" s="41"/>
      <c r="L58" s="14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6.96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14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2" customHeight="1">
      <c r="A60" s="39"/>
      <c r="B60" s="40"/>
      <c r="C60" s="33" t="s">
        <v>21</v>
      </c>
      <c r="D60" s="41"/>
      <c r="E60" s="41"/>
      <c r="F60" s="28" t="str">
        <f>F16</f>
        <v>Obvod ST Ústí n.L.</v>
      </c>
      <c r="G60" s="41"/>
      <c r="H60" s="41"/>
      <c r="I60" s="33" t="s">
        <v>23</v>
      </c>
      <c r="J60" s="73" t="str">
        <f>IF(J16="","",J16)</f>
        <v>31. 8. 2021</v>
      </c>
      <c r="K60" s="41"/>
      <c r="L60" s="148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6.96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48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5.15" customHeight="1">
      <c r="A62" s="39"/>
      <c r="B62" s="40"/>
      <c r="C62" s="33" t="s">
        <v>25</v>
      </c>
      <c r="D62" s="41"/>
      <c r="E62" s="41"/>
      <c r="F62" s="28" t="str">
        <f>E19</f>
        <v>Správa železnic, státní organizace</v>
      </c>
      <c r="G62" s="41"/>
      <c r="H62" s="41"/>
      <c r="I62" s="33" t="s">
        <v>31</v>
      </c>
      <c r="J62" s="37" t="str">
        <f>E25</f>
        <v xml:space="preserve"> </v>
      </c>
      <c r="K62" s="41"/>
      <c r="L62" s="148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15.15" customHeight="1">
      <c r="A63" s="39"/>
      <c r="B63" s="40"/>
      <c r="C63" s="33" t="s">
        <v>29</v>
      </c>
      <c r="D63" s="41"/>
      <c r="E63" s="41"/>
      <c r="F63" s="28" t="str">
        <f>IF(E22="","",E22)</f>
        <v>Vyplň údaj</v>
      </c>
      <c r="G63" s="41"/>
      <c r="H63" s="41"/>
      <c r="I63" s="33" t="s">
        <v>33</v>
      </c>
      <c r="J63" s="37" t="str">
        <f>E28</f>
        <v>Jan Seemann</v>
      </c>
      <c r="K63" s="41"/>
      <c r="L63" s="148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10.32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48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29.28" customHeight="1">
      <c r="A65" s="39"/>
      <c r="B65" s="40"/>
      <c r="C65" s="174" t="s">
        <v>194</v>
      </c>
      <c r="D65" s="175"/>
      <c r="E65" s="175"/>
      <c r="F65" s="175"/>
      <c r="G65" s="175"/>
      <c r="H65" s="175"/>
      <c r="I65" s="175"/>
      <c r="J65" s="176" t="s">
        <v>195</v>
      </c>
      <c r="K65" s="175"/>
      <c r="L65" s="148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10.32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48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2.8" customHeight="1">
      <c r="A67" s="39"/>
      <c r="B67" s="40"/>
      <c r="C67" s="177" t="s">
        <v>69</v>
      </c>
      <c r="D67" s="41"/>
      <c r="E67" s="41"/>
      <c r="F67" s="41"/>
      <c r="G67" s="41"/>
      <c r="H67" s="41"/>
      <c r="I67" s="41"/>
      <c r="J67" s="103">
        <f>J103</f>
        <v>0</v>
      </c>
      <c r="K67" s="41"/>
      <c r="L67" s="148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U67" s="18" t="s">
        <v>196</v>
      </c>
    </row>
    <row r="68" s="9" customFormat="1" ht="24.96" customHeight="1">
      <c r="A68" s="9"/>
      <c r="B68" s="178"/>
      <c r="C68" s="179"/>
      <c r="D68" s="180" t="s">
        <v>197</v>
      </c>
      <c r="E68" s="181"/>
      <c r="F68" s="181"/>
      <c r="G68" s="181"/>
      <c r="H68" s="181"/>
      <c r="I68" s="181"/>
      <c r="J68" s="182">
        <f>J104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4"/>
      <c r="C69" s="125"/>
      <c r="D69" s="185" t="s">
        <v>198</v>
      </c>
      <c r="E69" s="186"/>
      <c r="F69" s="186"/>
      <c r="G69" s="186"/>
      <c r="H69" s="186"/>
      <c r="I69" s="186"/>
      <c r="J69" s="187">
        <f>J105</f>
        <v>0</v>
      </c>
      <c r="K69" s="125"/>
      <c r="L69" s="18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4"/>
      <c r="C70" s="125"/>
      <c r="D70" s="185" t="s">
        <v>510</v>
      </c>
      <c r="E70" s="186"/>
      <c r="F70" s="186"/>
      <c r="G70" s="186"/>
      <c r="H70" s="186"/>
      <c r="I70" s="186"/>
      <c r="J70" s="187">
        <f>J108</f>
        <v>0</v>
      </c>
      <c r="K70" s="125"/>
      <c r="L70" s="18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4"/>
      <c r="C71" s="125"/>
      <c r="D71" s="185" t="s">
        <v>200</v>
      </c>
      <c r="E71" s="186"/>
      <c r="F71" s="186"/>
      <c r="G71" s="186"/>
      <c r="H71" s="186"/>
      <c r="I71" s="186"/>
      <c r="J71" s="187">
        <f>J112</f>
        <v>0</v>
      </c>
      <c r="K71" s="125"/>
      <c r="L71" s="18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4"/>
      <c r="C72" s="125"/>
      <c r="D72" s="185" t="s">
        <v>958</v>
      </c>
      <c r="E72" s="186"/>
      <c r="F72" s="186"/>
      <c r="G72" s="186"/>
      <c r="H72" s="186"/>
      <c r="I72" s="186"/>
      <c r="J72" s="187">
        <f>J131</f>
        <v>0</v>
      </c>
      <c r="K72" s="125"/>
      <c r="L72" s="18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4"/>
      <c r="C73" s="125"/>
      <c r="D73" s="185" t="s">
        <v>514</v>
      </c>
      <c r="E73" s="186"/>
      <c r="F73" s="186"/>
      <c r="G73" s="186"/>
      <c r="H73" s="186"/>
      <c r="I73" s="186"/>
      <c r="J73" s="187">
        <f>J141</f>
        <v>0</v>
      </c>
      <c r="K73" s="125"/>
      <c r="L73" s="18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4"/>
      <c r="C74" s="125"/>
      <c r="D74" s="185" t="s">
        <v>515</v>
      </c>
      <c r="E74" s="186"/>
      <c r="F74" s="186"/>
      <c r="G74" s="186"/>
      <c r="H74" s="186"/>
      <c r="I74" s="186"/>
      <c r="J74" s="187">
        <f>J159</f>
        <v>0</v>
      </c>
      <c r="K74" s="125"/>
      <c r="L74" s="18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4"/>
      <c r="C75" s="125"/>
      <c r="D75" s="185" t="s">
        <v>959</v>
      </c>
      <c r="E75" s="186"/>
      <c r="F75" s="186"/>
      <c r="G75" s="186"/>
      <c r="H75" s="186"/>
      <c r="I75" s="186"/>
      <c r="J75" s="187">
        <f>J169</f>
        <v>0</v>
      </c>
      <c r="K75" s="125"/>
      <c r="L75" s="188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4"/>
      <c r="C76" s="125"/>
      <c r="D76" s="185" t="s">
        <v>960</v>
      </c>
      <c r="E76" s="186"/>
      <c r="F76" s="186"/>
      <c r="G76" s="186"/>
      <c r="H76" s="186"/>
      <c r="I76" s="186"/>
      <c r="J76" s="187">
        <f>J184</f>
        <v>0</v>
      </c>
      <c r="K76" s="125"/>
      <c r="L76" s="188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4"/>
      <c r="C77" s="125"/>
      <c r="D77" s="185" t="s">
        <v>961</v>
      </c>
      <c r="E77" s="186"/>
      <c r="F77" s="186"/>
      <c r="G77" s="186"/>
      <c r="H77" s="186"/>
      <c r="I77" s="186"/>
      <c r="J77" s="187">
        <f>J198</f>
        <v>0</v>
      </c>
      <c r="K77" s="125"/>
      <c r="L77" s="188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84"/>
      <c r="C78" s="125"/>
      <c r="D78" s="185" t="s">
        <v>873</v>
      </c>
      <c r="E78" s="186"/>
      <c r="F78" s="186"/>
      <c r="G78" s="186"/>
      <c r="H78" s="186"/>
      <c r="I78" s="186"/>
      <c r="J78" s="187">
        <f>J211</f>
        <v>0</v>
      </c>
      <c r="K78" s="125"/>
      <c r="L78" s="188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84"/>
      <c r="C79" s="125"/>
      <c r="D79" s="185" t="s">
        <v>874</v>
      </c>
      <c r="E79" s="186"/>
      <c r="F79" s="186"/>
      <c r="G79" s="186"/>
      <c r="H79" s="186"/>
      <c r="I79" s="186"/>
      <c r="J79" s="187">
        <f>J233</f>
        <v>0</v>
      </c>
      <c r="K79" s="125"/>
      <c r="L79" s="188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2" customFormat="1" ht="21.84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48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148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5" s="2" customFormat="1" ht="6.96" customHeight="1">
      <c r="A85" s="39"/>
      <c r="B85" s="62"/>
      <c r="C85" s="63"/>
      <c r="D85" s="63"/>
      <c r="E85" s="63"/>
      <c r="F85" s="63"/>
      <c r="G85" s="63"/>
      <c r="H85" s="63"/>
      <c r="I85" s="63"/>
      <c r="J85" s="63"/>
      <c r="K85" s="63"/>
      <c r="L85" s="148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24.96" customHeight="1">
      <c r="A86" s="39"/>
      <c r="B86" s="40"/>
      <c r="C86" s="24" t="s">
        <v>212</v>
      </c>
      <c r="D86" s="41"/>
      <c r="E86" s="41"/>
      <c r="F86" s="41"/>
      <c r="G86" s="41"/>
      <c r="H86" s="41"/>
      <c r="I86" s="41"/>
      <c r="J86" s="41"/>
      <c r="K86" s="41"/>
      <c r="L86" s="148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8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16</v>
      </c>
      <c r="D88" s="41"/>
      <c r="E88" s="41"/>
      <c r="F88" s="41"/>
      <c r="G88" s="41"/>
      <c r="H88" s="41"/>
      <c r="I88" s="41"/>
      <c r="J88" s="41"/>
      <c r="K88" s="41"/>
      <c r="L88" s="148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172" t="str">
        <f>E7</f>
        <v>Oprava přejezdů v obvodu Správy tratí Ústí nad Labem pro r. 2022</v>
      </c>
      <c r="F89" s="33"/>
      <c r="G89" s="33"/>
      <c r="H89" s="33"/>
      <c r="I89" s="41"/>
      <c r="J89" s="41"/>
      <c r="K89" s="41"/>
      <c r="L89" s="148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1" customFormat="1" ht="12" customHeight="1">
      <c r="B90" s="22"/>
      <c r="C90" s="33" t="s">
        <v>185</v>
      </c>
      <c r="D90" s="23"/>
      <c r="E90" s="23"/>
      <c r="F90" s="23"/>
      <c r="G90" s="23"/>
      <c r="H90" s="23"/>
      <c r="I90" s="23"/>
      <c r="J90" s="23"/>
      <c r="K90" s="23"/>
      <c r="L90" s="21"/>
    </row>
    <row r="91" s="1" customFormat="1" ht="16.5" customHeight="1">
      <c r="B91" s="22"/>
      <c r="C91" s="23"/>
      <c r="D91" s="23"/>
      <c r="E91" s="172" t="s">
        <v>955</v>
      </c>
      <c r="F91" s="23"/>
      <c r="G91" s="23"/>
      <c r="H91" s="23"/>
      <c r="I91" s="23"/>
      <c r="J91" s="23"/>
      <c r="K91" s="23"/>
      <c r="L91" s="21"/>
    </row>
    <row r="92" s="1" customFormat="1" ht="12" customHeight="1">
      <c r="B92" s="22"/>
      <c r="C92" s="33" t="s">
        <v>187</v>
      </c>
      <c r="D92" s="23"/>
      <c r="E92" s="23"/>
      <c r="F92" s="23"/>
      <c r="G92" s="23"/>
      <c r="H92" s="23"/>
      <c r="I92" s="23"/>
      <c r="J92" s="23"/>
      <c r="K92" s="23"/>
      <c r="L92" s="21"/>
    </row>
    <row r="93" s="2" customFormat="1" ht="16.5" customHeight="1">
      <c r="A93" s="39"/>
      <c r="B93" s="40"/>
      <c r="C93" s="41"/>
      <c r="D93" s="41"/>
      <c r="E93" s="173" t="s">
        <v>956</v>
      </c>
      <c r="F93" s="41"/>
      <c r="G93" s="41"/>
      <c r="H93" s="41"/>
      <c r="I93" s="41"/>
      <c r="J93" s="41"/>
      <c r="K93" s="41"/>
      <c r="L93" s="148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2" customHeight="1">
      <c r="A94" s="39"/>
      <c r="B94" s="40"/>
      <c r="C94" s="33" t="s">
        <v>189</v>
      </c>
      <c r="D94" s="41"/>
      <c r="E94" s="41"/>
      <c r="F94" s="41"/>
      <c r="G94" s="41"/>
      <c r="H94" s="41"/>
      <c r="I94" s="41"/>
      <c r="J94" s="41"/>
      <c r="K94" s="41"/>
      <c r="L94" s="148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6.5" customHeight="1">
      <c r="A95" s="39"/>
      <c r="B95" s="40"/>
      <c r="C95" s="41"/>
      <c r="D95" s="41"/>
      <c r="E95" s="70" t="str">
        <f>E13</f>
        <v>SO 6.1 - ZRN</v>
      </c>
      <c r="F95" s="41"/>
      <c r="G95" s="41"/>
      <c r="H95" s="41"/>
      <c r="I95" s="41"/>
      <c r="J95" s="41"/>
      <c r="K95" s="41"/>
      <c r="L95" s="148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6.96" customHeight="1">
      <c r="A96" s="39"/>
      <c r="B96" s="40"/>
      <c r="C96" s="41"/>
      <c r="D96" s="41"/>
      <c r="E96" s="41"/>
      <c r="F96" s="41"/>
      <c r="G96" s="41"/>
      <c r="H96" s="41"/>
      <c r="I96" s="41"/>
      <c r="J96" s="41"/>
      <c r="K96" s="41"/>
      <c r="L96" s="148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2" customHeight="1">
      <c r="A97" s="39"/>
      <c r="B97" s="40"/>
      <c r="C97" s="33" t="s">
        <v>21</v>
      </c>
      <c r="D97" s="41"/>
      <c r="E97" s="41"/>
      <c r="F97" s="28" t="str">
        <f>F16</f>
        <v>Obvod ST Ústí n.L.</v>
      </c>
      <c r="G97" s="41"/>
      <c r="H97" s="41"/>
      <c r="I97" s="33" t="s">
        <v>23</v>
      </c>
      <c r="J97" s="73" t="str">
        <f>IF(J16="","",J16)</f>
        <v>31. 8. 2021</v>
      </c>
      <c r="K97" s="41"/>
      <c r="L97" s="148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6.96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148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15.15" customHeight="1">
      <c r="A99" s="39"/>
      <c r="B99" s="40"/>
      <c r="C99" s="33" t="s">
        <v>25</v>
      </c>
      <c r="D99" s="41"/>
      <c r="E99" s="41"/>
      <c r="F99" s="28" t="str">
        <f>E19</f>
        <v>Správa železnic, státní organizace</v>
      </c>
      <c r="G99" s="41"/>
      <c r="H99" s="41"/>
      <c r="I99" s="33" t="s">
        <v>31</v>
      </c>
      <c r="J99" s="37" t="str">
        <f>E25</f>
        <v xml:space="preserve"> </v>
      </c>
      <c r="K99" s="41"/>
      <c r="L99" s="148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15.15" customHeight="1">
      <c r="A100" s="39"/>
      <c r="B100" s="40"/>
      <c r="C100" s="33" t="s">
        <v>29</v>
      </c>
      <c r="D100" s="41"/>
      <c r="E100" s="41"/>
      <c r="F100" s="28" t="str">
        <f>IF(E22="","",E22)</f>
        <v>Vyplň údaj</v>
      </c>
      <c r="G100" s="41"/>
      <c r="H100" s="41"/>
      <c r="I100" s="33" t="s">
        <v>33</v>
      </c>
      <c r="J100" s="37" t="str">
        <f>E28</f>
        <v>Jan Seemann</v>
      </c>
      <c r="K100" s="41"/>
      <c r="L100" s="148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10.32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148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11" customFormat="1" ht="29.28" customHeight="1">
      <c r="A102" s="189"/>
      <c r="B102" s="190"/>
      <c r="C102" s="191" t="s">
        <v>213</v>
      </c>
      <c r="D102" s="192" t="s">
        <v>56</v>
      </c>
      <c r="E102" s="192" t="s">
        <v>52</v>
      </c>
      <c r="F102" s="192" t="s">
        <v>53</v>
      </c>
      <c r="G102" s="192" t="s">
        <v>214</v>
      </c>
      <c r="H102" s="192" t="s">
        <v>215</v>
      </c>
      <c r="I102" s="192" t="s">
        <v>216</v>
      </c>
      <c r="J102" s="192" t="s">
        <v>195</v>
      </c>
      <c r="K102" s="193" t="s">
        <v>217</v>
      </c>
      <c r="L102" s="194"/>
      <c r="M102" s="93" t="s">
        <v>19</v>
      </c>
      <c r="N102" s="94" t="s">
        <v>41</v>
      </c>
      <c r="O102" s="94" t="s">
        <v>218</v>
      </c>
      <c r="P102" s="94" t="s">
        <v>219</v>
      </c>
      <c r="Q102" s="94" t="s">
        <v>220</v>
      </c>
      <c r="R102" s="94" t="s">
        <v>221</v>
      </c>
      <c r="S102" s="94" t="s">
        <v>222</v>
      </c>
      <c r="T102" s="95" t="s">
        <v>223</v>
      </c>
      <c r="U102" s="189"/>
      <c r="V102" s="189"/>
      <c r="W102" s="189"/>
      <c r="X102" s="189"/>
      <c r="Y102" s="189"/>
      <c r="Z102" s="189"/>
      <c r="AA102" s="189"/>
      <c r="AB102" s="189"/>
      <c r="AC102" s="189"/>
      <c r="AD102" s="189"/>
      <c r="AE102" s="189"/>
    </row>
    <row r="103" s="2" customFormat="1" ht="22.8" customHeight="1">
      <c r="A103" s="39"/>
      <c r="B103" s="40"/>
      <c r="C103" s="100" t="s">
        <v>224</v>
      </c>
      <c r="D103" s="41"/>
      <c r="E103" s="41"/>
      <c r="F103" s="41"/>
      <c r="G103" s="41"/>
      <c r="H103" s="41"/>
      <c r="I103" s="41"/>
      <c r="J103" s="195">
        <f>BK103</f>
        <v>0</v>
      </c>
      <c r="K103" s="41"/>
      <c r="L103" s="45"/>
      <c r="M103" s="96"/>
      <c r="N103" s="196"/>
      <c r="O103" s="97"/>
      <c r="P103" s="197">
        <f>P104</f>
        <v>0</v>
      </c>
      <c r="Q103" s="97"/>
      <c r="R103" s="197">
        <f>R104</f>
        <v>291.30386400000003</v>
      </c>
      <c r="S103" s="97"/>
      <c r="T103" s="198">
        <f>T104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70</v>
      </c>
      <c r="AU103" s="18" t="s">
        <v>196</v>
      </c>
      <c r="BK103" s="199">
        <f>BK104</f>
        <v>0</v>
      </c>
    </row>
    <row r="104" s="12" customFormat="1" ht="25.92" customHeight="1">
      <c r="A104" s="12"/>
      <c r="B104" s="200"/>
      <c r="C104" s="201"/>
      <c r="D104" s="202" t="s">
        <v>70</v>
      </c>
      <c r="E104" s="203" t="s">
        <v>225</v>
      </c>
      <c r="F104" s="203" t="s">
        <v>226</v>
      </c>
      <c r="G104" s="201"/>
      <c r="H104" s="201"/>
      <c r="I104" s="204"/>
      <c r="J104" s="205">
        <f>BK104</f>
        <v>0</v>
      </c>
      <c r="K104" s="201"/>
      <c r="L104" s="206"/>
      <c r="M104" s="207"/>
      <c r="N104" s="208"/>
      <c r="O104" s="208"/>
      <c r="P104" s="209">
        <f>P105+P108+P112+P131+P141+P159+P169+P184+P198+P211+P233</f>
        <v>0</v>
      </c>
      <c r="Q104" s="208"/>
      <c r="R104" s="209">
        <f>R105+R108+R112+R131+R141+R159+R169+R184+R198+R211+R233</f>
        <v>291.30386400000003</v>
      </c>
      <c r="S104" s="208"/>
      <c r="T104" s="210">
        <f>T105+T108+T112+T131+T141+T159+T169+T184+T198+T211+T233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11" t="s">
        <v>75</v>
      </c>
      <c r="AT104" s="212" t="s">
        <v>70</v>
      </c>
      <c r="AU104" s="212" t="s">
        <v>71</v>
      </c>
      <c r="AY104" s="211" t="s">
        <v>227</v>
      </c>
      <c r="BK104" s="213">
        <f>BK105+BK108+BK112+BK131+BK141+BK159+BK169+BK184+BK198+BK211+BK233</f>
        <v>0</v>
      </c>
    </row>
    <row r="105" s="12" customFormat="1" ht="22.8" customHeight="1">
      <c r="A105" s="12"/>
      <c r="B105" s="200"/>
      <c r="C105" s="201"/>
      <c r="D105" s="202" t="s">
        <v>70</v>
      </c>
      <c r="E105" s="214" t="s">
        <v>75</v>
      </c>
      <c r="F105" s="214" t="s">
        <v>228</v>
      </c>
      <c r="G105" s="201"/>
      <c r="H105" s="201"/>
      <c r="I105" s="204"/>
      <c r="J105" s="215">
        <f>BK105</f>
        <v>0</v>
      </c>
      <c r="K105" s="201"/>
      <c r="L105" s="206"/>
      <c r="M105" s="207"/>
      <c r="N105" s="208"/>
      <c r="O105" s="208"/>
      <c r="P105" s="209">
        <f>SUM(P106:P107)</f>
        <v>0</v>
      </c>
      <c r="Q105" s="208"/>
      <c r="R105" s="209">
        <f>SUM(R106:R107)</f>
        <v>0</v>
      </c>
      <c r="S105" s="208"/>
      <c r="T105" s="210">
        <f>SUM(T106:T107)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11" t="s">
        <v>75</v>
      </c>
      <c r="AT105" s="212" t="s">
        <v>70</v>
      </c>
      <c r="AU105" s="212" t="s">
        <v>75</v>
      </c>
      <c r="AY105" s="211" t="s">
        <v>227</v>
      </c>
      <c r="BK105" s="213">
        <f>SUM(BK106:BK107)</f>
        <v>0</v>
      </c>
    </row>
    <row r="106" s="2" customFormat="1" ht="24.15" customHeight="1">
      <c r="A106" s="39"/>
      <c r="B106" s="40"/>
      <c r="C106" s="216" t="s">
        <v>75</v>
      </c>
      <c r="D106" s="216" t="s">
        <v>229</v>
      </c>
      <c r="E106" s="217" t="s">
        <v>230</v>
      </c>
      <c r="F106" s="218" t="s">
        <v>231</v>
      </c>
      <c r="G106" s="219" t="s">
        <v>180</v>
      </c>
      <c r="H106" s="220">
        <v>13.5</v>
      </c>
      <c r="I106" s="221"/>
      <c r="J106" s="222">
        <f>ROUND(I106*H106,2)</f>
        <v>0</v>
      </c>
      <c r="K106" s="218" t="s">
        <v>232</v>
      </c>
      <c r="L106" s="45"/>
      <c r="M106" s="223" t="s">
        <v>19</v>
      </c>
      <c r="N106" s="224" t="s">
        <v>42</v>
      </c>
      <c r="O106" s="85"/>
      <c r="P106" s="225">
        <f>O106*H106</f>
        <v>0</v>
      </c>
      <c r="Q106" s="225">
        <v>0</v>
      </c>
      <c r="R106" s="225">
        <f>Q106*H106</f>
        <v>0</v>
      </c>
      <c r="S106" s="225">
        <v>0</v>
      </c>
      <c r="T106" s="226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7" t="s">
        <v>233</v>
      </c>
      <c r="AT106" s="227" t="s">
        <v>229</v>
      </c>
      <c r="AU106" s="227" t="s">
        <v>79</v>
      </c>
      <c r="AY106" s="18" t="s">
        <v>227</v>
      </c>
      <c r="BE106" s="228">
        <f>IF(N106="základní",J106,0)</f>
        <v>0</v>
      </c>
      <c r="BF106" s="228">
        <f>IF(N106="snížená",J106,0)</f>
        <v>0</v>
      </c>
      <c r="BG106" s="228">
        <f>IF(N106="zákl. přenesená",J106,0)</f>
        <v>0</v>
      </c>
      <c r="BH106" s="228">
        <f>IF(N106="sníž. přenesená",J106,0)</f>
        <v>0</v>
      </c>
      <c r="BI106" s="228">
        <f>IF(N106="nulová",J106,0)</f>
        <v>0</v>
      </c>
      <c r="BJ106" s="18" t="s">
        <v>75</v>
      </c>
      <c r="BK106" s="228">
        <f>ROUND(I106*H106,2)</f>
        <v>0</v>
      </c>
      <c r="BL106" s="18" t="s">
        <v>233</v>
      </c>
      <c r="BM106" s="227" t="s">
        <v>522</v>
      </c>
    </row>
    <row r="107" s="13" customFormat="1">
      <c r="A107" s="13"/>
      <c r="B107" s="234"/>
      <c r="C107" s="235"/>
      <c r="D107" s="229" t="s">
        <v>242</v>
      </c>
      <c r="E107" s="236" t="s">
        <v>19</v>
      </c>
      <c r="F107" s="237" t="s">
        <v>962</v>
      </c>
      <c r="G107" s="235"/>
      <c r="H107" s="238">
        <v>13.5</v>
      </c>
      <c r="I107" s="239"/>
      <c r="J107" s="235"/>
      <c r="K107" s="235"/>
      <c r="L107" s="240"/>
      <c r="M107" s="241"/>
      <c r="N107" s="242"/>
      <c r="O107" s="242"/>
      <c r="P107" s="242"/>
      <c r="Q107" s="242"/>
      <c r="R107" s="242"/>
      <c r="S107" s="242"/>
      <c r="T107" s="24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4" t="s">
        <v>242</v>
      </c>
      <c r="AU107" s="244" t="s">
        <v>79</v>
      </c>
      <c r="AV107" s="13" t="s">
        <v>79</v>
      </c>
      <c r="AW107" s="13" t="s">
        <v>32</v>
      </c>
      <c r="AX107" s="13" t="s">
        <v>75</v>
      </c>
      <c r="AY107" s="244" t="s">
        <v>227</v>
      </c>
    </row>
    <row r="108" s="12" customFormat="1" ht="22.8" customHeight="1">
      <c r="A108" s="12"/>
      <c r="B108" s="200"/>
      <c r="C108" s="201"/>
      <c r="D108" s="202" t="s">
        <v>70</v>
      </c>
      <c r="E108" s="214" t="s">
        <v>79</v>
      </c>
      <c r="F108" s="214" t="s">
        <v>524</v>
      </c>
      <c r="G108" s="201"/>
      <c r="H108" s="201"/>
      <c r="I108" s="204"/>
      <c r="J108" s="215">
        <f>BK108</f>
        <v>0</v>
      </c>
      <c r="K108" s="201"/>
      <c r="L108" s="206"/>
      <c r="M108" s="207"/>
      <c r="N108" s="208"/>
      <c r="O108" s="208"/>
      <c r="P108" s="209">
        <f>SUM(P109:P111)</f>
        <v>0</v>
      </c>
      <c r="Q108" s="208"/>
      <c r="R108" s="209">
        <f>SUM(R109:R111)</f>
        <v>0</v>
      </c>
      <c r="S108" s="208"/>
      <c r="T108" s="210">
        <f>SUM(T109:T111)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11" t="s">
        <v>75</v>
      </c>
      <c r="AT108" s="212" t="s">
        <v>70</v>
      </c>
      <c r="AU108" s="212" t="s">
        <v>75</v>
      </c>
      <c r="AY108" s="211" t="s">
        <v>227</v>
      </c>
      <c r="BK108" s="213">
        <f>SUM(BK109:BK111)</f>
        <v>0</v>
      </c>
    </row>
    <row r="109" s="2" customFormat="1" ht="24.15" customHeight="1">
      <c r="A109" s="39"/>
      <c r="B109" s="40"/>
      <c r="C109" s="216" t="s">
        <v>79</v>
      </c>
      <c r="D109" s="216" t="s">
        <v>229</v>
      </c>
      <c r="E109" s="217" t="s">
        <v>236</v>
      </c>
      <c r="F109" s="218" t="s">
        <v>237</v>
      </c>
      <c r="G109" s="219" t="s">
        <v>238</v>
      </c>
      <c r="H109" s="220">
        <v>28</v>
      </c>
      <c r="I109" s="221"/>
      <c r="J109" s="222">
        <f>ROUND(I109*H109,2)</f>
        <v>0</v>
      </c>
      <c r="K109" s="218" t="s">
        <v>232</v>
      </c>
      <c r="L109" s="45"/>
      <c r="M109" s="223" t="s">
        <v>19</v>
      </c>
      <c r="N109" s="224" t="s">
        <v>42</v>
      </c>
      <c r="O109" s="85"/>
      <c r="P109" s="225">
        <f>O109*H109</f>
        <v>0</v>
      </c>
      <c r="Q109" s="225">
        <v>0</v>
      </c>
      <c r="R109" s="225">
        <f>Q109*H109</f>
        <v>0</v>
      </c>
      <c r="S109" s="225">
        <v>0</v>
      </c>
      <c r="T109" s="226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7" t="s">
        <v>233</v>
      </c>
      <c r="AT109" s="227" t="s">
        <v>229</v>
      </c>
      <c r="AU109" s="227" t="s">
        <v>79</v>
      </c>
      <c r="AY109" s="18" t="s">
        <v>227</v>
      </c>
      <c r="BE109" s="228">
        <f>IF(N109="základní",J109,0)</f>
        <v>0</v>
      </c>
      <c r="BF109" s="228">
        <f>IF(N109="snížená",J109,0)</f>
        <v>0</v>
      </c>
      <c r="BG109" s="228">
        <f>IF(N109="zákl. přenesená",J109,0)</f>
        <v>0</v>
      </c>
      <c r="BH109" s="228">
        <f>IF(N109="sníž. přenesená",J109,0)</f>
        <v>0</v>
      </c>
      <c r="BI109" s="228">
        <f>IF(N109="nulová",J109,0)</f>
        <v>0</v>
      </c>
      <c r="BJ109" s="18" t="s">
        <v>75</v>
      </c>
      <c r="BK109" s="228">
        <f>ROUND(I109*H109,2)</f>
        <v>0</v>
      </c>
      <c r="BL109" s="18" t="s">
        <v>233</v>
      </c>
      <c r="BM109" s="227" t="s">
        <v>525</v>
      </c>
    </row>
    <row r="110" s="2" customFormat="1">
      <c r="A110" s="39"/>
      <c r="B110" s="40"/>
      <c r="C110" s="41"/>
      <c r="D110" s="229" t="s">
        <v>240</v>
      </c>
      <c r="E110" s="41"/>
      <c r="F110" s="230" t="s">
        <v>241</v>
      </c>
      <c r="G110" s="41"/>
      <c r="H110" s="41"/>
      <c r="I110" s="231"/>
      <c r="J110" s="41"/>
      <c r="K110" s="41"/>
      <c r="L110" s="45"/>
      <c r="M110" s="232"/>
      <c r="N110" s="233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240</v>
      </c>
      <c r="AU110" s="18" t="s">
        <v>79</v>
      </c>
    </row>
    <row r="111" s="13" customFormat="1">
      <c r="A111" s="13"/>
      <c r="B111" s="234"/>
      <c r="C111" s="235"/>
      <c r="D111" s="229" t="s">
        <v>242</v>
      </c>
      <c r="E111" s="236" t="s">
        <v>19</v>
      </c>
      <c r="F111" s="237" t="s">
        <v>243</v>
      </c>
      <c r="G111" s="235"/>
      <c r="H111" s="238">
        <v>28</v>
      </c>
      <c r="I111" s="239"/>
      <c r="J111" s="235"/>
      <c r="K111" s="235"/>
      <c r="L111" s="240"/>
      <c r="M111" s="241"/>
      <c r="N111" s="242"/>
      <c r="O111" s="242"/>
      <c r="P111" s="242"/>
      <c r="Q111" s="242"/>
      <c r="R111" s="242"/>
      <c r="S111" s="242"/>
      <c r="T111" s="24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4" t="s">
        <v>242</v>
      </c>
      <c r="AU111" s="244" t="s">
        <v>79</v>
      </c>
      <c r="AV111" s="13" t="s">
        <v>79</v>
      </c>
      <c r="AW111" s="13" t="s">
        <v>32</v>
      </c>
      <c r="AX111" s="13" t="s">
        <v>75</v>
      </c>
      <c r="AY111" s="244" t="s">
        <v>227</v>
      </c>
    </row>
    <row r="112" s="12" customFormat="1" ht="22.8" customHeight="1">
      <c r="A112" s="12"/>
      <c r="B112" s="200"/>
      <c r="C112" s="201"/>
      <c r="D112" s="202" t="s">
        <v>70</v>
      </c>
      <c r="E112" s="214" t="s">
        <v>87</v>
      </c>
      <c r="F112" s="214" t="s">
        <v>245</v>
      </c>
      <c r="G112" s="201"/>
      <c r="H112" s="201"/>
      <c r="I112" s="204"/>
      <c r="J112" s="215">
        <f>BK112</f>
        <v>0</v>
      </c>
      <c r="K112" s="201"/>
      <c r="L112" s="206"/>
      <c r="M112" s="207"/>
      <c r="N112" s="208"/>
      <c r="O112" s="208"/>
      <c r="P112" s="209">
        <f>SUM(P113:P130)</f>
        <v>0</v>
      </c>
      <c r="Q112" s="208"/>
      <c r="R112" s="209">
        <f>SUM(R113:R130)</f>
        <v>0</v>
      </c>
      <c r="S112" s="208"/>
      <c r="T112" s="210">
        <f>SUM(T113:T130)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11" t="s">
        <v>75</v>
      </c>
      <c r="AT112" s="212" t="s">
        <v>70</v>
      </c>
      <c r="AU112" s="212" t="s">
        <v>75</v>
      </c>
      <c r="AY112" s="211" t="s">
        <v>227</v>
      </c>
      <c r="BK112" s="213">
        <f>SUM(BK113:BK130)</f>
        <v>0</v>
      </c>
    </row>
    <row r="113" s="2" customFormat="1" ht="33" customHeight="1">
      <c r="A113" s="39"/>
      <c r="B113" s="40"/>
      <c r="C113" s="216" t="s">
        <v>87</v>
      </c>
      <c r="D113" s="216" t="s">
        <v>229</v>
      </c>
      <c r="E113" s="217" t="s">
        <v>246</v>
      </c>
      <c r="F113" s="218" t="s">
        <v>247</v>
      </c>
      <c r="G113" s="219" t="s">
        <v>172</v>
      </c>
      <c r="H113" s="220">
        <v>56</v>
      </c>
      <c r="I113" s="221"/>
      <c r="J113" s="222">
        <f>ROUND(I113*H113,2)</f>
        <v>0</v>
      </c>
      <c r="K113" s="218" t="s">
        <v>232</v>
      </c>
      <c r="L113" s="45"/>
      <c r="M113" s="223" t="s">
        <v>19</v>
      </c>
      <c r="N113" s="224" t="s">
        <v>42</v>
      </c>
      <c r="O113" s="85"/>
      <c r="P113" s="225">
        <f>O113*H113</f>
        <v>0</v>
      </c>
      <c r="Q113" s="225">
        <v>0</v>
      </c>
      <c r="R113" s="225">
        <f>Q113*H113</f>
        <v>0</v>
      </c>
      <c r="S113" s="225">
        <v>0</v>
      </c>
      <c r="T113" s="226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7" t="s">
        <v>122</v>
      </c>
      <c r="AT113" s="227" t="s">
        <v>229</v>
      </c>
      <c r="AU113" s="227" t="s">
        <v>79</v>
      </c>
      <c r="AY113" s="18" t="s">
        <v>227</v>
      </c>
      <c r="BE113" s="228">
        <f>IF(N113="základní",J113,0)</f>
        <v>0</v>
      </c>
      <c r="BF113" s="228">
        <f>IF(N113="snížená",J113,0)</f>
        <v>0</v>
      </c>
      <c r="BG113" s="228">
        <f>IF(N113="zákl. přenesená",J113,0)</f>
        <v>0</v>
      </c>
      <c r="BH113" s="228">
        <f>IF(N113="sníž. přenesená",J113,0)</f>
        <v>0</v>
      </c>
      <c r="BI113" s="228">
        <f>IF(N113="nulová",J113,0)</f>
        <v>0</v>
      </c>
      <c r="BJ113" s="18" t="s">
        <v>75</v>
      </c>
      <c r="BK113" s="228">
        <f>ROUND(I113*H113,2)</f>
        <v>0</v>
      </c>
      <c r="BL113" s="18" t="s">
        <v>122</v>
      </c>
      <c r="BM113" s="227" t="s">
        <v>526</v>
      </c>
    </row>
    <row r="114" s="13" customFormat="1">
      <c r="A114" s="13"/>
      <c r="B114" s="234"/>
      <c r="C114" s="235"/>
      <c r="D114" s="229" t="s">
        <v>242</v>
      </c>
      <c r="E114" s="236" t="s">
        <v>19</v>
      </c>
      <c r="F114" s="237" t="s">
        <v>963</v>
      </c>
      <c r="G114" s="235"/>
      <c r="H114" s="238">
        <v>23</v>
      </c>
      <c r="I114" s="239"/>
      <c r="J114" s="235"/>
      <c r="K114" s="235"/>
      <c r="L114" s="240"/>
      <c r="M114" s="241"/>
      <c r="N114" s="242"/>
      <c r="O114" s="242"/>
      <c r="P114" s="242"/>
      <c r="Q114" s="242"/>
      <c r="R114" s="242"/>
      <c r="S114" s="242"/>
      <c r="T114" s="24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4" t="s">
        <v>242</v>
      </c>
      <c r="AU114" s="244" t="s">
        <v>79</v>
      </c>
      <c r="AV114" s="13" t="s">
        <v>79</v>
      </c>
      <c r="AW114" s="13" t="s">
        <v>32</v>
      </c>
      <c r="AX114" s="13" t="s">
        <v>71</v>
      </c>
      <c r="AY114" s="244" t="s">
        <v>227</v>
      </c>
    </row>
    <row r="115" s="13" customFormat="1">
      <c r="A115" s="13"/>
      <c r="B115" s="234"/>
      <c r="C115" s="235"/>
      <c r="D115" s="229" t="s">
        <v>242</v>
      </c>
      <c r="E115" s="236" t="s">
        <v>19</v>
      </c>
      <c r="F115" s="237" t="s">
        <v>964</v>
      </c>
      <c r="G115" s="235"/>
      <c r="H115" s="238">
        <v>33</v>
      </c>
      <c r="I115" s="239"/>
      <c r="J115" s="235"/>
      <c r="K115" s="235"/>
      <c r="L115" s="240"/>
      <c r="M115" s="241"/>
      <c r="N115" s="242"/>
      <c r="O115" s="242"/>
      <c r="P115" s="242"/>
      <c r="Q115" s="242"/>
      <c r="R115" s="242"/>
      <c r="S115" s="242"/>
      <c r="T115" s="24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4" t="s">
        <v>242</v>
      </c>
      <c r="AU115" s="244" t="s">
        <v>79</v>
      </c>
      <c r="AV115" s="13" t="s">
        <v>79</v>
      </c>
      <c r="AW115" s="13" t="s">
        <v>32</v>
      </c>
      <c r="AX115" s="13" t="s">
        <v>71</v>
      </c>
      <c r="AY115" s="244" t="s">
        <v>227</v>
      </c>
    </row>
    <row r="116" s="14" customFormat="1">
      <c r="A116" s="14"/>
      <c r="B116" s="245"/>
      <c r="C116" s="246"/>
      <c r="D116" s="229" t="s">
        <v>242</v>
      </c>
      <c r="E116" s="247" t="s">
        <v>175</v>
      </c>
      <c r="F116" s="248" t="s">
        <v>244</v>
      </c>
      <c r="G116" s="246"/>
      <c r="H116" s="249">
        <v>56</v>
      </c>
      <c r="I116" s="250"/>
      <c r="J116" s="246"/>
      <c r="K116" s="246"/>
      <c r="L116" s="251"/>
      <c r="M116" s="252"/>
      <c r="N116" s="253"/>
      <c r="O116" s="253"/>
      <c r="P116" s="253"/>
      <c r="Q116" s="253"/>
      <c r="R116" s="253"/>
      <c r="S116" s="253"/>
      <c r="T116" s="25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5" t="s">
        <v>242</v>
      </c>
      <c r="AU116" s="255" t="s">
        <v>79</v>
      </c>
      <c r="AV116" s="14" t="s">
        <v>122</v>
      </c>
      <c r="AW116" s="14" t="s">
        <v>32</v>
      </c>
      <c r="AX116" s="14" t="s">
        <v>75</v>
      </c>
      <c r="AY116" s="255" t="s">
        <v>227</v>
      </c>
    </row>
    <row r="117" s="2" customFormat="1" ht="33" customHeight="1">
      <c r="A117" s="39"/>
      <c r="B117" s="40"/>
      <c r="C117" s="216" t="s">
        <v>122</v>
      </c>
      <c r="D117" s="216" t="s">
        <v>229</v>
      </c>
      <c r="E117" s="217" t="s">
        <v>251</v>
      </c>
      <c r="F117" s="218" t="s">
        <v>252</v>
      </c>
      <c r="G117" s="219" t="s">
        <v>172</v>
      </c>
      <c r="H117" s="220">
        <v>18</v>
      </c>
      <c r="I117" s="221"/>
      <c r="J117" s="222">
        <f>ROUND(I117*H117,2)</f>
        <v>0</v>
      </c>
      <c r="K117" s="218" t="s">
        <v>232</v>
      </c>
      <c r="L117" s="45"/>
      <c r="M117" s="223" t="s">
        <v>19</v>
      </c>
      <c r="N117" s="224" t="s">
        <v>42</v>
      </c>
      <c r="O117" s="85"/>
      <c r="P117" s="225">
        <f>O117*H117</f>
        <v>0</v>
      </c>
      <c r="Q117" s="225">
        <v>0</v>
      </c>
      <c r="R117" s="225">
        <f>Q117*H117</f>
        <v>0</v>
      </c>
      <c r="S117" s="225">
        <v>0</v>
      </c>
      <c r="T117" s="226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7" t="s">
        <v>233</v>
      </c>
      <c r="AT117" s="227" t="s">
        <v>229</v>
      </c>
      <c r="AU117" s="227" t="s">
        <v>79</v>
      </c>
      <c r="AY117" s="18" t="s">
        <v>227</v>
      </c>
      <c r="BE117" s="228">
        <f>IF(N117="základní",J117,0)</f>
        <v>0</v>
      </c>
      <c r="BF117" s="228">
        <f>IF(N117="snížená",J117,0)</f>
        <v>0</v>
      </c>
      <c r="BG117" s="228">
        <f>IF(N117="zákl. přenesená",J117,0)</f>
        <v>0</v>
      </c>
      <c r="BH117" s="228">
        <f>IF(N117="sníž. přenesená",J117,0)</f>
        <v>0</v>
      </c>
      <c r="BI117" s="228">
        <f>IF(N117="nulová",J117,0)</f>
        <v>0</v>
      </c>
      <c r="BJ117" s="18" t="s">
        <v>75</v>
      </c>
      <c r="BK117" s="228">
        <f>ROUND(I117*H117,2)</f>
        <v>0</v>
      </c>
      <c r="BL117" s="18" t="s">
        <v>233</v>
      </c>
      <c r="BM117" s="227" t="s">
        <v>529</v>
      </c>
    </row>
    <row r="118" s="13" customFormat="1">
      <c r="A118" s="13"/>
      <c r="B118" s="234"/>
      <c r="C118" s="235"/>
      <c r="D118" s="229" t="s">
        <v>242</v>
      </c>
      <c r="E118" s="236" t="s">
        <v>19</v>
      </c>
      <c r="F118" s="237" t="s">
        <v>965</v>
      </c>
      <c r="G118" s="235"/>
      <c r="H118" s="238">
        <v>8</v>
      </c>
      <c r="I118" s="239"/>
      <c r="J118" s="235"/>
      <c r="K118" s="235"/>
      <c r="L118" s="240"/>
      <c r="M118" s="241"/>
      <c r="N118" s="242"/>
      <c r="O118" s="242"/>
      <c r="P118" s="242"/>
      <c r="Q118" s="242"/>
      <c r="R118" s="242"/>
      <c r="S118" s="242"/>
      <c r="T118" s="24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4" t="s">
        <v>242</v>
      </c>
      <c r="AU118" s="244" t="s">
        <v>79</v>
      </c>
      <c r="AV118" s="13" t="s">
        <v>79</v>
      </c>
      <c r="AW118" s="13" t="s">
        <v>32</v>
      </c>
      <c r="AX118" s="13" t="s">
        <v>71</v>
      </c>
      <c r="AY118" s="244" t="s">
        <v>227</v>
      </c>
    </row>
    <row r="119" s="13" customFormat="1">
      <c r="A119" s="13"/>
      <c r="B119" s="234"/>
      <c r="C119" s="235"/>
      <c r="D119" s="229" t="s">
        <v>242</v>
      </c>
      <c r="E119" s="236" t="s">
        <v>19</v>
      </c>
      <c r="F119" s="237" t="s">
        <v>966</v>
      </c>
      <c r="G119" s="235"/>
      <c r="H119" s="238">
        <v>8</v>
      </c>
      <c r="I119" s="239"/>
      <c r="J119" s="235"/>
      <c r="K119" s="235"/>
      <c r="L119" s="240"/>
      <c r="M119" s="241"/>
      <c r="N119" s="242"/>
      <c r="O119" s="242"/>
      <c r="P119" s="242"/>
      <c r="Q119" s="242"/>
      <c r="R119" s="242"/>
      <c r="S119" s="242"/>
      <c r="T119" s="24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4" t="s">
        <v>242</v>
      </c>
      <c r="AU119" s="244" t="s">
        <v>79</v>
      </c>
      <c r="AV119" s="13" t="s">
        <v>79</v>
      </c>
      <c r="AW119" s="13" t="s">
        <v>32</v>
      </c>
      <c r="AX119" s="13" t="s">
        <v>71</v>
      </c>
      <c r="AY119" s="244" t="s">
        <v>227</v>
      </c>
    </row>
    <row r="120" s="13" customFormat="1">
      <c r="A120" s="13"/>
      <c r="B120" s="234"/>
      <c r="C120" s="235"/>
      <c r="D120" s="229" t="s">
        <v>242</v>
      </c>
      <c r="E120" s="236" t="s">
        <v>19</v>
      </c>
      <c r="F120" s="237" t="s">
        <v>933</v>
      </c>
      <c r="G120" s="235"/>
      <c r="H120" s="238">
        <v>2</v>
      </c>
      <c r="I120" s="239"/>
      <c r="J120" s="235"/>
      <c r="K120" s="235"/>
      <c r="L120" s="240"/>
      <c r="M120" s="241"/>
      <c r="N120" s="242"/>
      <c r="O120" s="242"/>
      <c r="P120" s="242"/>
      <c r="Q120" s="242"/>
      <c r="R120" s="242"/>
      <c r="S120" s="242"/>
      <c r="T120" s="24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4" t="s">
        <v>242</v>
      </c>
      <c r="AU120" s="244" t="s">
        <v>79</v>
      </c>
      <c r="AV120" s="13" t="s">
        <v>79</v>
      </c>
      <c r="AW120" s="13" t="s">
        <v>32</v>
      </c>
      <c r="AX120" s="13" t="s">
        <v>71</v>
      </c>
      <c r="AY120" s="244" t="s">
        <v>227</v>
      </c>
    </row>
    <row r="121" s="14" customFormat="1">
      <c r="A121" s="14"/>
      <c r="B121" s="245"/>
      <c r="C121" s="246"/>
      <c r="D121" s="229" t="s">
        <v>242</v>
      </c>
      <c r="E121" s="247" t="s">
        <v>170</v>
      </c>
      <c r="F121" s="248" t="s">
        <v>244</v>
      </c>
      <c r="G121" s="246"/>
      <c r="H121" s="249">
        <v>18</v>
      </c>
      <c r="I121" s="250"/>
      <c r="J121" s="246"/>
      <c r="K121" s="246"/>
      <c r="L121" s="251"/>
      <c r="M121" s="252"/>
      <c r="N121" s="253"/>
      <c r="O121" s="253"/>
      <c r="P121" s="253"/>
      <c r="Q121" s="253"/>
      <c r="R121" s="253"/>
      <c r="S121" s="253"/>
      <c r="T121" s="25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5" t="s">
        <v>242</v>
      </c>
      <c r="AU121" s="255" t="s">
        <v>79</v>
      </c>
      <c r="AV121" s="14" t="s">
        <v>122</v>
      </c>
      <c r="AW121" s="14" t="s">
        <v>32</v>
      </c>
      <c r="AX121" s="14" t="s">
        <v>75</v>
      </c>
      <c r="AY121" s="255" t="s">
        <v>227</v>
      </c>
    </row>
    <row r="122" s="2" customFormat="1" ht="62.7" customHeight="1">
      <c r="A122" s="39"/>
      <c r="B122" s="40"/>
      <c r="C122" s="216" t="s">
        <v>134</v>
      </c>
      <c r="D122" s="216" t="s">
        <v>229</v>
      </c>
      <c r="E122" s="217" t="s">
        <v>301</v>
      </c>
      <c r="F122" s="218" t="s">
        <v>302</v>
      </c>
      <c r="G122" s="219" t="s">
        <v>259</v>
      </c>
      <c r="H122" s="220">
        <v>14.08</v>
      </c>
      <c r="I122" s="221"/>
      <c r="J122" s="222">
        <f>ROUND(I122*H122,2)</f>
        <v>0</v>
      </c>
      <c r="K122" s="218" t="s">
        <v>232</v>
      </c>
      <c r="L122" s="45"/>
      <c r="M122" s="223" t="s">
        <v>19</v>
      </c>
      <c r="N122" s="224" t="s">
        <v>42</v>
      </c>
      <c r="O122" s="85"/>
      <c r="P122" s="225">
        <f>O122*H122</f>
        <v>0</v>
      </c>
      <c r="Q122" s="225">
        <v>0</v>
      </c>
      <c r="R122" s="225">
        <f>Q122*H122</f>
        <v>0</v>
      </c>
      <c r="S122" s="225">
        <v>0</v>
      </c>
      <c r="T122" s="226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7" t="s">
        <v>233</v>
      </c>
      <c r="AT122" s="227" t="s">
        <v>229</v>
      </c>
      <c r="AU122" s="227" t="s">
        <v>79</v>
      </c>
      <c r="AY122" s="18" t="s">
        <v>227</v>
      </c>
      <c r="BE122" s="228">
        <f>IF(N122="základní",J122,0)</f>
        <v>0</v>
      </c>
      <c r="BF122" s="228">
        <f>IF(N122="snížená",J122,0)</f>
        <v>0</v>
      </c>
      <c r="BG122" s="228">
        <f>IF(N122="zákl. přenesená",J122,0)</f>
        <v>0</v>
      </c>
      <c r="BH122" s="228">
        <f>IF(N122="sníž. přenesená",J122,0)</f>
        <v>0</v>
      </c>
      <c r="BI122" s="228">
        <f>IF(N122="nulová",J122,0)</f>
        <v>0</v>
      </c>
      <c r="BJ122" s="18" t="s">
        <v>75</v>
      </c>
      <c r="BK122" s="228">
        <f>ROUND(I122*H122,2)</f>
        <v>0</v>
      </c>
      <c r="BL122" s="18" t="s">
        <v>233</v>
      </c>
      <c r="BM122" s="227" t="s">
        <v>533</v>
      </c>
    </row>
    <row r="123" s="2" customFormat="1">
      <c r="A123" s="39"/>
      <c r="B123" s="40"/>
      <c r="C123" s="41"/>
      <c r="D123" s="229" t="s">
        <v>240</v>
      </c>
      <c r="E123" s="41"/>
      <c r="F123" s="230" t="s">
        <v>261</v>
      </c>
      <c r="G123" s="41"/>
      <c r="H123" s="41"/>
      <c r="I123" s="231"/>
      <c r="J123" s="41"/>
      <c r="K123" s="41"/>
      <c r="L123" s="45"/>
      <c r="M123" s="232"/>
      <c r="N123" s="233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240</v>
      </c>
      <c r="AU123" s="18" t="s">
        <v>79</v>
      </c>
    </row>
    <row r="124" s="13" customFormat="1">
      <c r="A124" s="13"/>
      <c r="B124" s="234"/>
      <c r="C124" s="235"/>
      <c r="D124" s="229" t="s">
        <v>242</v>
      </c>
      <c r="E124" s="236" t="s">
        <v>19</v>
      </c>
      <c r="F124" s="237" t="s">
        <v>262</v>
      </c>
      <c r="G124" s="235"/>
      <c r="H124" s="238">
        <v>7.9199999999999999</v>
      </c>
      <c r="I124" s="239"/>
      <c r="J124" s="235"/>
      <c r="K124" s="235"/>
      <c r="L124" s="240"/>
      <c r="M124" s="241"/>
      <c r="N124" s="242"/>
      <c r="O124" s="242"/>
      <c r="P124" s="242"/>
      <c r="Q124" s="242"/>
      <c r="R124" s="242"/>
      <c r="S124" s="242"/>
      <c r="T124" s="24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4" t="s">
        <v>242</v>
      </c>
      <c r="AU124" s="244" t="s">
        <v>79</v>
      </c>
      <c r="AV124" s="13" t="s">
        <v>79</v>
      </c>
      <c r="AW124" s="13" t="s">
        <v>32</v>
      </c>
      <c r="AX124" s="13" t="s">
        <v>71</v>
      </c>
      <c r="AY124" s="244" t="s">
        <v>227</v>
      </c>
    </row>
    <row r="125" s="13" customFormat="1">
      <c r="A125" s="13"/>
      <c r="B125" s="234"/>
      <c r="C125" s="235"/>
      <c r="D125" s="229" t="s">
        <v>242</v>
      </c>
      <c r="E125" s="236" t="s">
        <v>19</v>
      </c>
      <c r="F125" s="237" t="s">
        <v>263</v>
      </c>
      <c r="G125" s="235"/>
      <c r="H125" s="238">
        <v>6.1600000000000001</v>
      </c>
      <c r="I125" s="239"/>
      <c r="J125" s="235"/>
      <c r="K125" s="235"/>
      <c r="L125" s="240"/>
      <c r="M125" s="241"/>
      <c r="N125" s="242"/>
      <c r="O125" s="242"/>
      <c r="P125" s="242"/>
      <c r="Q125" s="242"/>
      <c r="R125" s="242"/>
      <c r="S125" s="242"/>
      <c r="T125" s="24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4" t="s">
        <v>242</v>
      </c>
      <c r="AU125" s="244" t="s">
        <v>79</v>
      </c>
      <c r="AV125" s="13" t="s">
        <v>79</v>
      </c>
      <c r="AW125" s="13" t="s">
        <v>32</v>
      </c>
      <c r="AX125" s="13" t="s">
        <v>71</v>
      </c>
      <c r="AY125" s="244" t="s">
        <v>227</v>
      </c>
    </row>
    <row r="126" s="14" customFormat="1">
      <c r="A126" s="14"/>
      <c r="B126" s="245"/>
      <c r="C126" s="246"/>
      <c r="D126" s="229" t="s">
        <v>242</v>
      </c>
      <c r="E126" s="247" t="s">
        <v>19</v>
      </c>
      <c r="F126" s="248" t="s">
        <v>244</v>
      </c>
      <c r="G126" s="246"/>
      <c r="H126" s="249">
        <v>14.08</v>
      </c>
      <c r="I126" s="250"/>
      <c r="J126" s="246"/>
      <c r="K126" s="246"/>
      <c r="L126" s="251"/>
      <c r="M126" s="252"/>
      <c r="N126" s="253"/>
      <c r="O126" s="253"/>
      <c r="P126" s="253"/>
      <c r="Q126" s="253"/>
      <c r="R126" s="253"/>
      <c r="S126" s="253"/>
      <c r="T126" s="25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5" t="s">
        <v>242</v>
      </c>
      <c r="AU126" s="255" t="s">
        <v>79</v>
      </c>
      <c r="AV126" s="14" t="s">
        <v>122</v>
      </c>
      <c r="AW126" s="14" t="s">
        <v>32</v>
      </c>
      <c r="AX126" s="14" t="s">
        <v>75</v>
      </c>
      <c r="AY126" s="255" t="s">
        <v>227</v>
      </c>
    </row>
    <row r="127" s="2" customFormat="1" ht="49.05" customHeight="1">
      <c r="A127" s="39"/>
      <c r="B127" s="40"/>
      <c r="C127" s="216" t="s">
        <v>144</v>
      </c>
      <c r="D127" s="216" t="s">
        <v>229</v>
      </c>
      <c r="E127" s="217" t="s">
        <v>264</v>
      </c>
      <c r="F127" s="218" t="s">
        <v>265</v>
      </c>
      <c r="G127" s="219" t="s">
        <v>259</v>
      </c>
      <c r="H127" s="220">
        <v>14.08</v>
      </c>
      <c r="I127" s="221"/>
      <c r="J127" s="222">
        <f>ROUND(I127*H127,2)</f>
        <v>0</v>
      </c>
      <c r="K127" s="218" t="s">
        <v>232</v>
      </c>
      <c r="L127" s="45"/>
      <c r="M127" s="223" t="s">
        <v>19</v>
      </c>
      <c r="N127" s="224" t="s">
        <v>42</v>
      </c>
      <c r="O127" s="85"/>
      <c r="P127" s="225">
        <f>O127*H127</f>
        <v>0</v>
      </c>
      <c r="Q127" s="225">
        <v>0</v>
      </c>
      <c r="R127" s="225">
        <f>Q127*H127</f>
        <v>0</v>
      </c>
      <c r="S127" s="225">
        <v>0</v>
      </c>
      <c r="T127" s="226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7" t="s">
        <v>233</v>
      </c>
      <c r="AT127" s="227" t="s">
        <v>229</v>
      </c>
      <c r="AU127" s="227" t="s">
        <v>79</v>
      </c>
      <c r="AY127" s="18" t="s">
        <v>227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18" t="s">
        <v>75</v>
      </c>
      <c r="BK127" s="228">
        <f>ROUND(I127*H127,2)</f>
        <v>0</v>
      </c>
      <c r="BL127" s="18" t="s">
        <v>233</v>
      </c>
      <c r="BM127" s="227" t="s">
        <v>534</v>
      </c>
    </row>
    <row r="128" s="13" customFormat="1">
      <c r="A128" s="13"/>
      <c r="B128" s="234"/>
      <c r="C128" s="235"/>
      <c r="D128" s="229" t="s">
        <v>242</v>
      </c>
      <c r="E128" s="236" t="s">
        <v>19</v>
      </c>
      <c r="F128" s="237" t="s">
        <v>262</v>
      </c>
      <c r="G128" s="235"/>
      <c r="H128" s="238">
        <v>7.9199999999999999</v>
      </c>
      <c r="I128" s="239"/>
      <c r="J128" s="235"/>
      <c r="K128" s="235"/>
      <c r="L128" s="240"/>
      <c r="M128" s="241"/>
      <c r="N128" s="242"/>
      <c r="O128" s="242"/>
      <c r="P128" s="242"/>
      <c r="Q128" s="242"/>
      <c r="R128" s="242"/>
      <c r="S128" s="242"/>
      <c r="T128" s="24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4" t="s">
        <v>242</v>
      </c>
      <c r="AU128" s="244" t="s">
        <v>79</v>
      </c>
      <c r="AV128" s="13" t="s">
        <v>79</v>
      </c>
      <c r="AW128" s="13" t="s">
        <v>32</v>
      </c>
      <c r="AX128" s="13" t="s">
        <v>71</v>
      </c>
      <c r="AY128" s="244" t="s">
        <v>227</v>
      </c>
    </row>
    <row r="129" s="13" customFormat="1">
      <c r="A129" s="13"/>
      <c r="B129" s="234"/>
      <c r="C129" s="235"/>
      <c r="D129" s="229" t="s">
        <v>242</v>
      </c>
      <c r="E129" s="236" t="s">
        <v>19</v>
      </c>
      <c r="F129" s="237" t="s">
        <v>263</v>
      </c>
      <c r="G129" s="235"/>
      <c r="H129" s="238">
        <v>6.1600000000000001</v>
      </c>
      <c r="I129" s="239"/>
      <c r="J129" s="235"/>
      <c r="K129" s="235"/>
      <c r="L129" s="240"/>
      <c r="M129" s="241"/>
      <c r="N129" s="242"/>
      <c r="O129" s="242"/>
      <c r="P129" s="242"/>
      <c r="Q129" s="242"/>
      <c r="R129" s="242"/>
      <c r="S129" s="242"/>
      <c r="T129" s="24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4" t="s">
        <v>242</v>
      </c>
      <c r="AU129" s="244" t="s">
        <v>79</v>
      </c>
      <c r="AV129" s="13" t="s">
        <v>79</v>
      </c>
      <c r="AW129" s="13" t="s">
        <v>32</v>
      </c>
      <c r="AX129" s="13" t="s">
        <v>71</v>
      </c>
      <c r="AY129" s="244" t="s">
        <v>227</v>
      </c>
    </row>
    <row r="130" s="14" customFormat="1">
      <c r="A130" s="14"/>
      <c r="B130" s="245"/>
      <c r="C130" s="246"/>
      <c r="D130" s="229" t="s">
        <v>242</v>
      </c>
      <c r="E130" s="247" t="s">
        <v>19</v>
      </c>
      <c r="F130" s="248" t="s">
        <v>244</v>
      </c>
      <c r="G130" s="246"/>
      <c r="H130" s="249">
        <v>14.08</v>
      </c>
      <c r="I130" s="250"/>
      <c r="J130" s="246"/>
      <c r="K130" s="246"/>
      <c r="L130" s="251"/>
      <c r="M130" s="252"/>
      <c r="N130" s="253"/>
      <c r="O130" s="253"/>
      <c r="P130" s="253"/>
      <c r="Q130" s="253"/>
      <c r="R130" s="253"/>
      <c r="S130" s="253"/>
      <c r="T130" s="25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5" t="s">
        <v>242</v>
      </c>
      <c r="AU130" s="255" t="s">
        <v>79</v>
      </c>
      <c r="AV130" s="14" t="s">
        <v>122</v>
      </c>
      <c r="AW130" s="14" t="s">
        <v>32</v>
      </c>
      <c r="AX130" s="14" t="s">
        <v>75</v>
      </c>
      <c r="AY130" s="255" t="s">
        <v>227</v>
      </c>
    </row>
    <row r="131" s="12" customFormat="1" ht="22.8" customHeight="1">
      <c r="A131" s="12"/>
      <c r="B131" s="200"/>
      <c r="C131" s="201"/>
      <c r="D131" s="202" t="s">
        <v>70</v>
      </c>
      <c r="E131" s="214" t="s">
        <v>122</v>
      </c>
      <c r="F131" s="214" t="s">
        <v>967</v>
      </c>
      <c r="G131" s="201"/>
      <c r="H131" s="201"/>
      <c r="I131" s="204"/>
      <c r="J131" s="215">
        <f>BK131</f>
        <v>0</v>
      </c>
      <c r="K131" s="201"/>
      <c r="L131" s="206"/>
      <c r="M131" s="207"/>
      <c r="N131" s="208"/>
      <c r="O131" s="208"/>
      <c r="P131" s="209">
        <f>SUM(P132:P140)</f>
        <v>0</v>
      </c>
      <c r="Q131" s="208"/>
      <c r="R131" s="209">
        <f>SUM(R132:R140)</f>
        <v>0</v>
      </c>
      <c r="S131" s="208"/>
      <c r="T131" s="210">
        <f>SUM(T132:T140)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1" t="s">
        <v>75</v>
      </c>
      <c r="AT131" s="212" t="s">
        <v>70</v>
      </c>
      <c r="AU131" s="212" t="s">
        <v>75</v>
      </c>
      <c r="AY131" s="211" t="s">
        <v>227</v>
      </c>
      <c r="BK131" s="213">
        <f>SUM(BK132:BK140)</f>
        <v>0</v>
      </c>
    </row>
    <row r="132" s="2" customFormat="1" ht="24.15" customHeight="1">
      <c r="A132" s="39"/>
      <c r="B132" s="40"/>
      <c r="C132" s="216" t="s">
        <v>154</v>
      </c>
      <c r="D132" s="216" t="s">
        <v>229</v>
      </c>
      <c r="E132" s="217" t="s">
        <v>544</v>
      </c>
      <c r="F132" s="218" t="s">
        <v>545</v>
      </c>
      <c r="G132" s="219" t="s">
        <v>180</v>
      </c>
      <c r="H132" s="220">
        <v>16.800000000000001</v>
      </c>
      <c r="I132" s="221"/>
      <c r="J132" s="222">
        <f>ROUND(I132*H132,2)</f>
        <v>0</v>
      </c>
      <c r="K132" s="218" t="s">
        <v>232</v>
      </c>
      <c r="L132" s="45"/>
      <c r="M132" s="223" t="s">
        <v>19</v>
      </c>
      <c r="N132" s="224" t="s">
        <v>42</v>
      </c>
      <c r="O132" s="85"/>
      <c r="P132" s="225">
        <f>O132*H132</f>
        <v>0</v>
      </c>
      <c r="Q132" s="225">
        <v>0</v>
      </c>
      <c r="R132" s="225">
        <f>Q132*H132</f>
        <v>0</v>
      </c>
      <c r="S132" s="225">
        <v>0</v>
      </c>
      <c r="T132" s="226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7" t="s">
        <v>233</v>
      </c>
      <c r="AT132" s="227" t="s">
        <v>229</v>
      </c>
      <c r="AU132" s="227" t="s">
        <v>79</v>
      </c>
      <c r="AY132" s="18" t="s">
        <v>227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18" t="s">
        <v>75</v>
      </c>
      <c r="BK132" s="228">
        <f>ROUND(I132*H132,2)</f>
        <v>0</v>
      </c>
      <c r="BL132" s="18" t="s">
        <v>233</v>
      </c>
      <c r="BM132" s="227" t="s">
        <v>546</v>
      </c>
    </row>
    <row r="133" s="13" customFormat="1">
      <c r="A133" s="13"/>
      <c r="B133" s="234"/>
      <c r="C133" s="235"/>
      <c r="D133" s="229" t="s">
        <v>242</v>
      </c>
      <c r="E133" s="236" t="s">
        <v>19</v>
      </c>
      <c r="F133" s="237" t="s">
        <v>968</v>
      </c>
      <c r="G133" s="235"/>
      <c r="H133" s="238">
        <v>8.4000000000000004</v>
      </c>
      <c r="I133" s="239"/>
      <c r="J133" s="235"/>
      <c r="K133" s="235"/>
      <c r="L133" s="240"/>
      <c r="M133" s="241"/>
      <c r="N133" s="242"/>
      <c r="O133" s="242"/>
      <c r="P133" s="242"/>
      <c r="Q133" s="242"/>
      <c r="R133" s="242"/>
      <c r="S133" s="242"/>
      <c r="T133" s="24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4" t="s">
        <v>242</v>
      </c>
      <c r="AU133" s="244" t="s">
        <v>79</v>
      </c>
      <c r="AV133" s="13" t="s">
        <v>79</v>
      </c>
      <c r="AW133" s="13" t="s">
        <v>32</v>
      </c>
      <c r="AX133" s="13" t="s">
        <v>71</v>
      </c>
      <c r="AY133" s="244" t="s">
        <v>227</v>
      </c>
    </row>
    <row r="134" s="13" customFormat="1">
      <c r="A134" s="13"/>
      <c r="B134" s="234"/>
      <c r="C134" s="235"/>
      <c r="D134" s="229" t="s">
        <v>242</v>
      </c>
      <c r="E134" s="236" t="s">
        <v>19</v>
      </c>
      <c r="F134" s="237" t="s">
        <v>969</v>
      </c>
      <c r="G134" s="235"/>
      <c r="H134" s="238">
        <v>8.4000000000000004</v>
      </c>
      <c r="I134" s="239"/>
      <c r="J134" s="235"/>
      <c r="K134" s="235"/>
      <c r="L134" s="240"/>
      <c r="M134" s="241"/>
      <c r="N134" s="242"/>
      <c r="O134" s="242"/>
      <c r="P134" s="242"/>
      <c r="Q134" s="242"/>
      <c r="R134" s="242"/>
      <c r="S134" s="242"/>
      <c r="T134" s="24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4" t="s">
        <v>242</v>
      </c>
      <c r="AU134" s="244" t="s">
        <v>79</v>
      </c>
      <c r="AV134" s="13" t="s">
        <v>79</v>
      </c>
      <c r="AW134" s="13" t="s">
        <v>32</v>
      </c>
      <c r="AX134" s="13" t="s">
        <v>71</v>
      </c>
      <c r="AY134" s="244" t="s">
        <v>227</v>
      </c>
    </row>
    <row r="135" s="14" customFormat="1">
      <c r="A135" s="14"/>
      <c r="B135" s="245"/>
      <c r="C135" s="246"/>
      <c r="D135" s="229" t="s">
        <v>242</v>
      </c>
      <c r="E135" s="247" t="s">
        <v>178</v>
      </c>
      <c r="F135" s="248" t="s">
        <v>244</v>
      </c>
      <c r="G135" s="246"/>
      <c r="H135" s="249">
        <v>16.800000000000001</v>
      </c>
      <c r="I135" s="250"/>
      <c r="J135" s="246"/>
      <c r="K135" s="246"/>
      <c r="L135" s="251"/>
      <c r="M135" s="252"/>
      <c r="N135" s="253"/>
      <c r="O135" s="253"/>
      <c r="P135" s="253"/>
      <c r="Q135" s="253"/>
      <c r="R135" s="253"/>
      <c r="S135" s="253"/>
      <c r="T135" s="25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5" t="s">
        <v>242</v>
      </c>
      <c r="AU135" s="255" t="s">
        <v>79</v>
      </c>
      <c r="AV135" s="14" t="s">
        <v>122</v>
      </c>
      <c r="AW135" s="14" t="s">
        <v>32</v>
      </c>
      <c r="AX135" s="14" t="s">
        <v>75</v>
      </c>
      <c r="AY135" s="255" t="s">
        <v>227</v>
      </c>
    </row>
    <row r="136" s="2" customFormat="1" ht="66.75" customHeight="1">
      <c r="A136" s="39"/>
      <c r="B136" s="40"/>
      <c r="C136" s="216" t="s">
        <v>274</v>
      </c>
      <c r="D136" s="216" t="s">
        <v>229</v>
      </c>
      <c r="E136" s="217" t="s">
        <v>549</v>
      </c>
      <c r="F136" s="218" t="s">
        <v>550</v>
      </c>
      <c r="G136" s="219" t="s">
        <v>259</v>
      </c>
      <c r="H136" s="220">
        <v>28.559999999999999</v>
      </c>
      <c r="I136" s="221"/>
      <c r="J136" s="222">
        <f>ROUND(I136*H136,2)</f>
        <v>0</v>
      </c>
      <c r="K136" s="218" t="s">
        <v>232</v>
      </c>
      <c r="L136" s="45"/>
      <c r="M136" s="223" t="s">
        <v>19</v>
      </c>
      <c r="N136" s="224" t="s">
        <v>42</v>
      </c>
      <c r="O136" s="85"/>
      <c r="P136" s="225">
        <f>O136*H136</f>
        <v>0</v>
      </c>
      <c r="Q136" s="225">
        <v>0</v>
      </c>
      <c r="R136" s="225">
        <f>Q136*H136</f>
        <v>0</v>
      </c>
      <c r="S136" s="225">
        <v>0</v>
      </c>
      <c r="T136" s="226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7" t="s">
        <v>233</v>
      </c>
      <c r="AT136" s="227" t="s">
        <v>229</v>
      </c>
      <c r="AU136" s="227" t="s">
        <v>79</v>
      </c>
      <c r="AY136" s="18" t="s">
        <v>227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18" t="s">
        <v>75</v>
      </c>
      <c r="BK136" s="228">
        <f>ROUND(I136*H136,2)</f>
        <v>0</v>
      </c>
      <c r="BL136" s="18" t="s">
        <v>233</v>
      </c>
      <c r="BM136" s="227" t="s">
        <v>551</v>
      </c>
    </row>
    <row r="137" s="2" customFormat="1">
      <c r="A137" s="39"/>
      <c r="B137" s="40"/>
      <c r="C137" s="41"/>
      <c r="D137" s="229" t="s">
        <v>240</v>
      </c>
      <c r="E137" s="41"/>
      <c r="F137" s="230" t="s">
        <v>261</v>
      </c>
      <c r="G137" s="41"/>
      <c r="H137" s="41"/>
      <c r="I137" s="231"/>
      <c r="J137" s="41"/>
      <c r="K137" s="41"/>
      <c r="L137" s="45"/>
      <c r="M137" s="232"/>
      <c r="N137" s="233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240</v>
      </c>
      <c r="AU137" s="18" t="s">
        <v>79</v>
      </c>
    </row>
    <row r="138" s="13" customFormat="1">
      <c r="A138" s="13"/>
      <c r="B138" s="234"/>
      <c r="C138" s="235"/>
      <c r="D138" s="229" t="s">
        <v>242</v>
      </c>
      <c r="E138" s="236" t="s">
        <v>19</v>
      </c>
      <c r="F138" s="237" t="s">
        <v>970</v>
      </c>
      <c r="G138" s="235"/>
      <c r="H138" s="238">
        <v>28.559999999999999</v>
      </c>
      <c r="I138" s="239"/>
      <c r="J138" s="235"/>
      <c r="K138" s="235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242</v>
      </c>
      <c r="AU138" s="244" t="s">
        <v>79</v>
      </c>
      <c r="AV138" s="13" t="s">
        <v>79</v>
      </c>
      <c r="AW138" s="13" t="s">
        <v>32</v>
      </c>
      <c r="AX138" s="13" t="s">
        <v>75</v>
      </c>
      <c r="AY138" s="244" t="s">
        <v>227</v>
      </c>
    </row>
    <row r="139" s="2" customFormat="1" ht="49.05" customHeight="1">
      <c r="A139" s="39"/>
      <c r="B139" s="40"/>
      <c r="C139" s="216" t="s">
        <v>279</v>
      </c>
      <c r="D139" s="216" t="s">
        <v>229</v>
      </c>
      <c r="E139" s="217" t="s">
        <v>264</v>
      </c>
      <c r="F139" s="218" t="s">
        <v>265</v>
      </c>
      <c r="G139" s="219" t="s">
        <v>259</v>
      </c>
      <c r="H139" s="220">
        <v>28.559999999999999</v>
      </c>
      <c r="I139" s="221"/>
      <c r="J139" s="222">
        <f>ROUND(I139*H139,2)</f>
        <v>0</v>
      </c>
      <c r="K139" s="218" t="s">
        <v>232</v>
      </c>
      <c r="L139" s="45"/>
      <c r="M139" s="223" t="s">
        <v>19</v>
      </c>
      <c r="N139" s="224" t="s">
        <v>42</v>
      </c>
      <c r="O139" s="85"/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6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7" t="s">
        <v>233</v>
      </c>
      <c r="AT139" s="227" t="s">
        <v>229</v>
      </c>
      <c r="AU139" s="227" t="s">
        <v>79</v>
      </c>
      <c r="AY139" s="18" t="s">
        <v>227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18" t="s">
        <v>75</v>
      </c>
      <c r="BK139" s="228">
        <f>ROUND(I139*H139,2)</f>
        <v>0</v>
      </c>
      <c r="BL139" s="18" t="s">
        <v>233</v>
      </c>
      <c r="BM139" s="227" t="s">
        <v>553</v>
      </c>
    </row>
    <row r="140" s="13" customFormat="1">
      <c r="A140" s="13"/>
      <c r="B140" s="234"/>
      <c r="C140" s="235"/>
      <c r="D140" s="229" t="s">
        <v>242</v>
      </c>
      <c r="E140" s="236" t="s">
        <v>19</v>
      </c>
      <c r="F140" s="237" t="s">
        <v>971</v>
      </c>
      <c r="G140" s="235"/>
      <c r="H140" s="238">
        <v>28.559999999999999</v>
      </c>
      <c r="I140" s="239"/>
      <c r="J140" s="235"/>
      <c r="K140" s="235"/>
      <c r="L140" s="240"/>
      <c r="M140" s="241"/>
      <c r="N140" s="242"/>
      <c r="O140" s="242"/>
      <c r="P140" s="242"/>
      <c r="Q140" s="242"/>
      <c r="R140" s="242"/>
      <c r="S140" s="242"/>
      <c r="T140" s="24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4" t="s">
        <v>242</v>
      </c>
      <c r="AU140" s="244" t="s">
        <v>79</v>
      </c>
      <c r="AV140" s="13" t="s">
        <v>79</v>
      </c>
      <c r="AW140" s="13" t="s">
        <v>32</v>
      </c>
      <c r="AX140" s="13" t="s">
        <v>75</v>
      </c>
      <c r="AY140" s="244" t="s">
        <v>227</v>
      </c>
    </row>
    <row r="141" s="12" customFormat="1" ht="22.8" customHeight="1">
      <c r="A141" s="12"/>
      <c r="B141" s="200"/>
      <c r="C141" s="201"/>
      <c r="D141" s="202" t="s">
        <v>70</v>
      </c>
      <c r="E141" s="214" t="s">
        <v>144</v>
      </c>
      <c r="F141" s="214" t="s">
        <v>315</v>
      </c>
      <c r="G141" s="201"/>
      <c r="H141" s="201"/>
      <c r="I141" s="204"/>
      <c r="J141" s="215">
        <f>BK141</f>
        <v>0</v>
      </c>
      <c r="K141" s="201"/>
      <c r="L141" s="206"/>
      <c r="M141" s="207"/>
      <c r="N141" s="208"/>
      <c r="O141" s="208"/>
      <c r="P141" s="209">
        <f>SUM(P142:P158)</f>
        <v>0</v>
      </c>
      <c r="Q141" s="208"/>
      <c r="R141" s="209">
        <f>SUM(R142:R158)</f>
        <v>35</v>
      </c>
      <c r="S141" s="208"/>
      <c r="T141" s="210">
        <f>SUM(T142:T158)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1" t="s">
        <v>75</v>
      </c>
      <c r="AT141" s="212" t="s">
        <v>70</v>
      </c>
      <c r="AU141" s="212" t="s">
        <v>75</v>
      </c>
      <c r="AY141" s="211" t="s">
        <v>227</v>
      </c>
      <c r="BK141" s="213">
        <f>SUM(BK142:BK158)</f>
        <v>0</v>
      </c>
    </row>
    <row r="142" s="2" customFormat="1" ht="66.75" customHeight="1">
      <c r="A142" s="39"/>
      <c r="B142" s="40"/>
      <c r="C142" s="216" t="s">
        <v>282</v>
      </c>
      <c r="D142" s="216" t="s">
        <v>229</v>
      </c>
      <c r="E142" s="217" t="s">
        <v>317</v>
      </c>
      <c r="F142" s="218" t="s">
        <v>318</v>
      </c>
      <c r="G142" s="219" t="s">
        <v>168</v>
      </c>
      <c r="H142" s="220">
        <v>29.215</v>
      </c>
      <c r="I142" s="221"/>
      <c r="J142" s="222">
        <f>ROUND(I142*H142,2)</f>
        <v>0</v>
      </c>
      <c r="K142" s="218" t="s">
        <v>232</v>
      </c>
      <c r="L142" s="45"/>
      <c r="M142" s="223" t="s">
        <v>19</v>
      </c>
      <c r="N142" s="224" t="s">
        <v>42</v>
      </c>
      <c r="O142" s="85"/>
      <c r="P142" s="225">
        <f>O142*H142</f>
        <v>0</v>
      </c>
      <c r="Q142" s="225">
        <v>0</v>
      </c>
      <c r="R142" s="225">
        <f>Q142*H142</f>
        <v>0</v>
      </c>
      <c r="S142" s="225">
        <v>0</v>
      </c>
      <c r="T142" s="226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7" t="s">
        <v>122</v>
      </c>
      <c r="AT142" s="227" t="s">
        <v>229</v>
      </c>
      <c r="AU142" s="227" t="s">
        <v>79</v>
      </c>
      <c r="AY142" s="18" t="s">
        <v>227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18" t="s">
        <v>75</v>
      </c>
      <c r="BK142" s="228">
        <f>ROUND(I142*H142,2)</f>
        <v>0</v>
      </c>
      <c r="BL142" s="18" t="s">
        <v>122</v>
      </c>
      <c r="BM142" s="227" t="s">
        <v>565</v>
      </c>
    </row>
    <row r="143" s="13" customFormat="1">
      <c r="A143" s="13"/>
      <c r="B143" s="234"/>
      <c r="C143" s="235"/>
      <c r="D143" s="229" t="s">
        <v>242</v>
      </c>
      <c r="E143" s="236" t="s">
        <v>320</v>
      </c>
      <c r="F143" s="237" t="s">
        <v>566</v>
      </c>
      <c r="G143" s="235"/>
      <c r="H143" s="238">
        <v>29.215</v>
      </c>
      <c r="I143" s="239"/>
      <c r="J143" s="235"/>
      <c r="K143" s="235"/>
      <c r="L143" s="240"/>
      <c r="M143" s="241"/>
      <c r="N143" s="242"/>
      <c r="O143" s="242"/>
      <c r="P143" s="242"/>
      <c r="Q143" s="242"/>
      <c r="R143" s="242"/>
      <c r="S143" s="242"/>
      <c r="T143" s="24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4" t="s">
        <v>242</v>
      </c>
      <c r="AU143" s="244" t="s">
        <v>79</v>
      </c>
      <c r="AV143" s="13" t="s">
        <v>79</v>
      </c>
      <c r="AW143" s="13" t="s">
        <v>32</v>
      </c>
      <c r="AX143" s="13" t="s">
        <v>75</v>
      </c>
      <c r="AY143" s="244" t="s">
        <v>227</v>
      </c>
    </row>
    <row r="144" s="2" customFormat="1" ht="37.8" customHeight="1">
      <c r="A144" s="39"/>
      <c r="B144" s="40"/>
      <c r="C144" s="216" t="s">
        <v>288</v>
      </c>
      <c r="D144" s="216" t="s">
        <v>229</v>
      </c>
      <c r="E144" s="217" t="s">
        <v>567</v>
      </c>
      <c r="F144" s="218" t="s">
        <v>568</v>
      </c>
      <c r="G144" s="219" t="s">
        <v>168</v>
      </c>
      <c r="H144" s="220">
        <v>29.215</v>
      </c>
      <c r="I144" s="221"/>
      <c r="J144" s="222">
        <f>ROUND(I144*H144,2)</f>
        <v>0</v>
      </c>
      <c r="K144" s="218" t="s">
        <v>232</v>
      </c>
      <c r="L144" s="45"/>
      <c r="M144" s="223" t="s">
        <v>19</v>
      </c>
      <c r="N144" s="224" t="s">
        <v>42</v>
      </c>
      <c r="O144" s="85"/>
      <c r="P144" s="225">
        <f>O144*H144</f>
        <v>0</v>
      </c>
      <c r="Q144" s="225">
        <v>0</v>
      </c>
      <c r="R144" s="225">
        <f>Q144*H144</f>
        <v>0</v>
      </c>
      <c r="S144" s="225">
        <v>0</v>
      </c>
      <c r="T144" s="226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7" t="s">
        <v>233</v>
      </c>
      <c r="AT144" s="227" t="s">
        <v>229</v>
      </c>
      <c r="AU144" s="227" t="s">
        <v>79</v>
      </c>
      <c r="AY144" s="18" t="s">
        <v>227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18" t="s">
        <v>75</v>
      </c>
      <c r="BK144" s="228">
        <f>ROUND(I144*H144,2)</f>
        <v>0</v>
      </c>
      <c r="BL144" s="18" t="s">
        <v>233</v>
      </c>
      <c r="BM144" s="227" t="s">
        <v>569</v>
      </c>
    </row>
    <row r="145" s="13" customFormat="1">
      <c r="A145" s="13"/>
      <c r="B145" s="234"/>
      <c r="C145" s="235"/>
      <c r="D145" s="229" t="s">
        <v>242</v>
      </c>
      <c r="E145" s="236" t="s">
        <v>19</v>
      </c>
      <c r="F145" s="237" t="s">
        <v>320</v>
      </c>
      <c r="G145" s="235"/>
      <c r="H145" s="238">
        <v>29.215</v>
      </c>
      <c r="I145" s="239"/>
      <c r="J145" s="235"/>
      <c r="K145" s="235"/>
      <c r="L145" s="240"/>
      <c r="M145" s="241"/>
      <c r="N145" s="242"/>
      <c r="O145" s="242"/>
      <c r="P145" s="242"/>
      <c r="Q145" s="242"/>
      <c r="R145" s="242"/>
      <c r="S145" s="242"/>
      <c r="T145" s="24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4" t="s">
        <v>242</v>
      </c>
      <c r="AU145" s="244" t="s">
        <v>79</v>
      </c>
      <c r="AV145" s="13" t="s">
        <v>79</v>
      </c>
      <c r="AW145" s="13" t="s">
        <v>32</v>
      </c>
      <c r="AX145" s="13" t="s">
        <v>71</v>
      </c>
      <c r="AY145" s="244" t="s">
        <v>227</v>
      </c>
    </row>
    <row r="146" s="14" customFormat="1">
      <c r="A146" s="14"/>
      <c r="B146" s="245"/>
      <c r="C146" s="246"/>
      <c r="D146" s="229" t="s">
        <v>242</v>
      </c>
      <c r="E146" s="247" t="s">
        <v>166</v>
      </c>
      <c r="F146" s="248" t="s">
        <v>244</v>
      </c>
      <c r="G146" s="246"/>
      <c r="H146" s="249">
        <v>29.215</v>
      </c>
      <c r="I146" s="250"/>
      <c r="J146" s="246"/>
      <c r="K146" s="246"/>
      <c r="L146" s="251"/>
      <c r="M146" s="252"/>
      <c r="N146" s="253"/>
      <c r="O146" s="253"/>
      <c r="P146" s="253"/>
      <c r="Q146" s="253"/>
      <c r="R146" s="253"/>
      <c r="S146" s="253"/>
      <c r="T146" s="25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5" t="s">
        <v>242</v>
      </c>
      <c r="AU146" s="255" t="s">
        <v>79</v>
      </c>
      <c r="AV146" s="14" t="s">
        <v>122</v>
      </c>
      <c r="AW146" s="14" t="s">
        <v>32</v>
      </c>
      <c r="AX146" s="14" t="s">
        <v>75</v>
      </c>
      <c r="AY146" s="255" t="s">
        <v>227</v>
      </c>
    </row>
    <row r="147" s="2" customFormat="1" ht="16.5" customHeight="1">
      <c r="A147" s="39"/>
      <c r="B147" s="40"/>
      <c r="C147" s="266" t="s">
        <v>294</v>
      </c>
      <c r="D147" s="266" t="s">
        <v>328</v>
      </c>
      <c r="E147" s="267" t="s">
        <v>687</v>
      </c>
      <c r="F147" s="268" t="s">
        <v>688</v>
      </c>
      <c r="G147" s="269" t="s">
        <v>259</v>
      </c>
      <c r="H147" s="270">
        <v>35</v>
      </c>
      <c r="I147" s="271"/>
      <c r="J147" s="272">
        <f>ROUND(I147*H147,2)</f>
        <v>0</v>
      </c>
      <c r="K147" s="268" t="s">
        <v>232</v>
      </c>
      <c r="L147" s="273"/>
      <c r="M147" s="274" t="s">
        <v>19</v>
      </c>
      <c r="N147" s="275" t="s">
        <v>42</v>
      </c>
      <c r="O147" s="85"/>
      <c r="P147" s="225">
        <f>O147*H147</f>
        <v>0</v>
      </c>
      <c r="Q147" s="225">
        <v>1</v>
      </c>
      <c r="R147" s="225">
        <f>Q147*H147</f>
        <v>35</v>
      </c>
      <c r="S147" s="225">
        <v>0</v>
      </c>
      <c r="T147" s="226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7" t="s">
        <v>331</v>
      </c>
      <c r="AT147" s="227" t="s">
        <v>328</v>
      </c>
      <c r="AU147" s="227" t="s">
        <v>79</v>
      </c>
      <c r="AY147" s="18" t="s">
        <v>227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18" t="s">
        <v>75</v>
      </c>
      <c r="BK147" s="228">
        <f>ROUND(I147*H147,2)</f>
        <v>0</v>
      </c>
      <c r="BL147" s="18" t="s">
        <v>331</v>
      </c>
      <c r="BM147" s="227" t="s">
        <v>570</v>
      </c>
    </row>
    <row r="148" s="13" customFormat="1">
      <c r="A148" s="13"/>
      <c r="B148" s="234"/>
      <c r="C148" s="235"/>
      <c r="D148" s="229" t="s">
        <v>242</v>
      </c>
      <c r="E148" s="236" t="s">
        <v>333</v>
      </c>
      <c r="F148" s="237" t="s">
        <v>915</v>
      </c>
      <c r="G148" s="235"/>
      <c r="H148" s="238">
        <v>35</v>
      </c>
      <c r="I148" s="239"/>
      <c r="J148" s="235"/>
      <c r="K148" s="235"/>
      <c r="L148" s="240"/>
      <c r="M148" s="241"/>
      <c r="N148" s="242"/>
      <c r="O148" s="242"/>
      <c r="P148" s="242"/>
      <c r="Q148" s="242"/>
      <c r="R148" s="242"/>
      <c r="S148" s="242"/>
      <c r="T148" s="24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4" t="s">
        <v>242</v>
      </c>
      <c r="AU148" s="244" t="s">
        <v>79</v>
      </c>
      <c r="AV148" s="13" t="s">
        <v>79</v>
      </c>
      <c r="AW148" s="13" t="s">
        <v>32</v>
      </c>
      <c r="AX148" s="13" t="s">
        <v>75</v>
      </c>
      <c r="AY148" s="244" t="s">
        <v>227</v>
      </c>
    </row>
    <row r="149" s="2" customFormat="1" ht="62.7" customHeight="1">
      <c r="A149" s="39"/>
      <c r="B149" s="40"/>
      <c r="C149" s="216" t="s">
        <v>300</v>
      </c>
      <c r="D149" s="216" t="s">
        <v>229</v>
      </c>
      <c r="E149" s="217" t="s">
        <v>301</v>
      </c>
      <c r="F149" s="218" t="s">
        <v>302</v>
      </c>
      <c r="G149" s="219" t="s">
        <v>259</v>
      </c>
      <c r="H149" s="220">
        <v>52.587000000000003</v>
      </c>
      <c r="I149" s="221"/>
      <c r="J149" s="222">
        <f>ROUND(I149*H149,2)</f>
        <v>0</v>
      </c>
      <c r="K149" s="218" t="s">
        <v>232</v>
      </c>
      <c r="L149" s="45"/>
      <c r="M149" s="223" t="s">
        <v>19</v>
      </c>
      <c r="N149" s="224" t="s">
        <v>42</v>
      </c>
      <c r="O149" s="85"/>
      <c r="P149" s="225">
        <f>O149*H149</f>
        <v>0</v>
      </c>
      <c r="Q149" s="225">
        <v>0</v>
      </c>
      <c r="R149" s="225">
        <f>Q149*H149</f>
        <v>0</v>
      </c>
      <c r="S149" s="225">
        <v>0</v>
      </c>
      <c r="T149" s="226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7" t="s">
        <v>233</v>
      </c>
      <c r="AT149" s="227" t="s">
        <v>229</v>
      </c>
      <c r="AU149" s="227" t="s">
        <v>79</v>
      </c>
      <c r="AY149" s="18" t="s">
        <v>227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18" t="s">
        <v>75</v>
      </c>
      <c r="BK149" s="228">
        <f>ROUND(I149*H149,2)</f>
        <v>0</v>
      </c>
      <c r="BL149" s="18" t="s">
        <v>233</v>
      </c>
      <c r="BM149" s="227" t="s">
        <v>571</v>
      </c>
    </row>
    <row r="150" s="2" customFormat="1">
      <c r="A150" s="39"/>
      <c r="B150" s="40"/>
      <c r="C150" s="41"/>
      <c r="D150" s="229" t="s">
        <v>240</v>
      </c>
      <c r="E150" s="41"/>
      <c r="F150" s="230" t="s">
        <v>261</v>
      </c>
      <c r="G150" s="41"/>
      <c r="H150" s="41"/>
      <c r="I150" s="231"/>
      <c r="J150" s="41"/>
      <c r="K150" s="41"/>
      <c r="L150" s="45"/>
      <c r="M150" s="232"/>
      <c r="N150" s="233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240</v>
      </c>
      <c r="AU150" s="18" t="s">
        <v>79</v>
      </c>
    </row>
    <row r="151" s="13" customFormat="1">
      <c r="A151" s="13"/>
      <c r="B151" s="234"/>
      <c r="C151" s="235"/>
      <c r="D151" s="229" t="s">
        <v>242</v>
      </c>
      <c r="E151" s="236" t="s">
        <v>19</v>
      </c>
      <c r="F151" s="237" t="s">
        <v>572</v>
      </c>
      <c r="G151" s="235"/>
      <c r="H151" s="238">
        <v>52.587000000000003</v>
      </c>
      <c r="I151" s="239"/>
      <c r="J151" s="235"/>
      <c r="K151" s="235"/>
      <c r="L151" s="240"/>
      <c r="M151" s="241"/>
      <c r="N151" s="242"/>
      <c r="O151" s="242"/>
      <c r="P151" s="242"/>
      <c r="Q151" s="242"/>
      <c r="R151" s="242"/>
      <c r="S151" s="242"/>
      <c r="T151" s="24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4" t="s">
        <v>242</v>
      </c>
      <c r="AU151" s="244" t="s">
        <v>79</v>
      </c>
      <c r="AV151" s="13" t="s">
        <v>79</v>
      </c>
      <c r="AW151" s="13" t="s">
        <v>32</v>
      </c>
      <c r="AX151" s="13" t="s">
        <v>75</v>
      </c>
      <c r="AY151" s="244" t="s">
        <v>227</v>
      </c>
    </row>
    <row r="152" s="2" customFormat="1" ht="49.05" customHeight="1">
      <c r="A152" s="39"/>
      <c r="B152" s="40"/>
      <c r="C152" s="216" t="s">
        <v>306</v>
      </c>
      <c r="D152" s="216" t="s">
        <v>229</v>
      </c>
      <c r="E152" s="217" t="s">
        <v>264</v>
      </c>
      <c r="F152" s="218" t="s">
        <v>265</v>
      </c>
      <c r="G152" s="219" t="s">
        <v>259</v>
      </c>
      <c r="H152" s="220">
        <v>52.587000000000003</v>
      </c>
      <c r="I152" s="221"/>
      <c r="J152" s="222">
        <f>ROUND(I152*H152,2)</f>
        <v>0</v>
      </c>
      <c r="K152" s="218" t="s">
        <v>232</v>
      </c>
      <c r="L152" s="45"/>
      <c r="M152" s="223" t="s">
        <v>19</v>
      </c>
      <c r="N152" s="224" t="s">
        <v>42</v>
      </c>
      <c r="O152" s="85"/>
      <c r="P152" s="225">
        <f>O152*H152</f>
        <v>0</v>
      </c>
      <c r="Q152" s="225">
        <v>0</v>
      </c>
      <c r="R152" s="225">
        <f>Q152*H152</f>
        <v>0</v>
      </c>
      <c r="S152" s="225">
        <v>0</v>
      </c>
      <c r="T152" s="226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7" t="s">
        <v>233</v>
      </c>
      <c r="AT152" s="227" t="s">
        <v>229</v>
      </c>
      <c r="AU152" s="227" t="s">
        <v>79</v>
      </c>
      <c r="AY152" s="18" t="s">
        <v>227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18" t="s">
        <v>75</v>
      </c>
      <c r="BK152" s="228">
        <f>ROUND(I152*H152,2)</f>
        <v>0</v>
      </c>
      <c r="BL152" s="18" t="s">
        <v>233</v>
      </c>
      <c r="BM152" s="227" t="s">
        <v>573</v>
      </c>
    </row>
    <row r="153" s="13" customFormat="1">
      <c r="A153" s="13"/>
      <c r="B153" s="234"/>
      <c r="C153" s="235"/>
      <c r="D153" s="229" t="s">
        <v>242</v>
      </c>
      <c r="E153" s="236" t="s">
        <v>19</v>
      </c>
      <c r="F153" s="237" t="s">
        <v>572</v>
      </c>
      <c r="G153" s="235"/>
      <c r="H153" s="238">
        <v>52.587000000000003</v>
      </c>
      <c r="I153" s="239"/>
      <c r="J153" s="235"/>
      <c r="K153" s="235"/>
      <c r="L153" s="240"/>
      <c r="M153" s="241"/>
      <c r="N153" s="242"/>
      <c r="O153" s="242"/>
      <c r="P153" s="242"/>
      <c r="Q153" s="242"/>
      <c r="R153" s="242"/>
      <c r="S153" s="242"/>
      <c r="T153" s="24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4" t="s">
        <v>242</v>
      </c>
      <c r="AU153" s="244" t="s">
        <v>79</v>
      </c>
      <c r="AV153" s="13" t="s">
        <v>79</v>
      </c>
      <c r="AW153" s="13" t="s">
        <v>32</v>
      </c>
      <c r="AX153" s="13" t="s">
        <v>75</v>
      </c>
      <c r="AY153" s="244" t="s">
        <v>227</v>
      </c>
    </row>
    <row r="154" s="2" customFormat="1" ht="78" customHeight="1">
      <c r="A154" s="39"/>
      <c r="B154" s="40"/>
      <c r="C154" s="216" t="s">
        <v>8</v>
      </c>
      <c r="D154" s="216" t="s">
        <v>229</v>
      </c>
      <c r="E154" s="217" t="s">
        <v>734</v>
      </c>
      <c r="F154" s="218" t="s">
        <v>735</v>
      </c>
      <c r="G154" s="219" t="s">
        <v>259</v>
      </c>
      <c r="H154" s="220">
        <v>35</v>
      </c>
      <c r="I154" s="221"/>
      <c r="J154" s="222">
        <f>ROUND(I154*H154,2)</f>
        <v>0</v>
      </c>
      <c r="K154" s="218" t="s">
        <v>232</v>
      </c>
      <c r="L154" s="45"/>
      <c r="M154" s="223" t="s">
        <v>19</v>
      </c>
      <c r="N154" s="224" t="s">
        <v>42</v>
      </c>
      <c r="O154" s="85"/>
      <c r="P154" s="225">
        <f>O154*H154</f>
        <v>0</v>
      </c>
      <c r="Q154" s="225">
        <v>0</v>
      </c>
      <c r="R154" s="225">
        <f>Q154*H154</f>
        <v>0</v>
      </c>
      <c r="S154" s="225">
        <v>0</v>
      </c>
      <c r="T154" s="226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7" t="s">
        <v>233</v>
      </c>
      <c r="AT154" s="227" t="s">
        <v>229</v>
      </c>
      <c r="AU154" s="227" t="s">
        <v>79</v>
      </c>
      <c r="AY154" s="18" t="s">
        <v>227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18" t="s">
        <v>75</v>
      </c>
      <c r="BK154" s="228">
        <f>ROUND(I154*H154,2)</f>
        <v>0</v>
      </c>
      <c r="BL154" s="18" t="s">
        <v>233</v>
      </c>
      <c r="BM154" s="227" t="s">
        <v>574</v>
      </c>
    </row>
    <row r="155" s="2" customFormat="1">
      <c r="A155" s="39"/>
      <c r="B155" s="40"/>
      <c r="C155" s="41"/>
      <c r="D155" s="229" t="s">
        <v>240</v>
      </c>
      <c r="E155" s="41"/>
      <c r="F155" s="230" t="s">
        <v>261</v>
      </c>
      <c r="G155" s="41"/>
      <c r="H155" s="41"/>
      <c r="I155" s="231"/>
      <c r="J155" s="41"/>
      <c r="K155" s="41"/>
      <c r="L155" s="45"/>
      <c r="M155" s="232"/>
      <c r="N155" s="233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240</v>
      </c>
      <c r="AU155" s="18" t="s">
        <v>79</v>
      </c>
    </row>
    <row r="156" s="13" customFormat="1">
      <c r="A156" s="13"/>
      <c r="B156" s="234"/>
      <c r="C156" s="235"/>
      <c r="D156" s="229" t="s">
        <v>242</v>
      </c>
      <c r="E156" s="236" t="s">
        <v>19</v>
      </c>
      <c r="F156" s="237" t="s">
        <v>343</v>
      </c>
      <c r="G156" s="235"/>
      <c r="H156" s="238">
        <v>35</v>
      </c>
      <c r="I156" s="239"/>
      <c r="J156" s="235"/>
      <c r="K156" s="235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242</v>
      </c>
      <c r="AU156" s="244" t="s">
        <v>79</v>
      </c>
      <c r="AV156" s="13" t="s">
        <v>79</v>
      </c>
      <c r="AW156" s="13" t="s">
        <v>32</v>
      </c>
      <c r="AX156" s="13" t="s">
        <v>75</v>
      </c>
      <c r="AY156" s="244" t="s">
        <v>227</v>
      </c>
    </row>
    <row r="157" s="2" customFormat="1" ht="44.25" customHeight="1">
      <c r="A157" s="39"/>
      <c r="B157" s="40"/>
      <c r="C157" s="216" t="s">
        <v>316</v>
      </c>
      <c r="D157" s="216" t="s">
        <v>229</v>
      </c>
      <c r="E157" s="217" t="s">
        <v>345</v>
      </c>
      <c r="F157" s="218" t="s">
        <v>346</v>
      </c>
      <c r="G157" s="219" t="s">
        <v>238</v>
      </c>
      <c r="H157" s="220">
        <v>1</v>
      </c>
      <c r="I157" s="221"/>
      <c r="J157" s="222">
        <f>ROUND(I157*H157,2)</f>
        <v>0</v>
      </c>
      <c r="K157" s="218" t="s">
        <v>232</v>
      </c>
      <c r="L157" s="45"/>
      <c r="M157" s="223" t="s">
        <v>19</v>
      </c>
      <c r="N157" s="224" t="s">
        <v>42</v>
      </c>
      <c r="O157" s="85"/>
      <c r="P157" s="225">
        <f>O157*H157</f>
        <v>0</v>
      </c>
      <c r="Q157" s="225">
        <v>0</v>
      </c>
      <c r="R157" s="225">
        <f>Q157*H157</f>
        <v>0</v>
      </c>
      <c r="S157" s="225">
        <v>0</v>
      </c>
      <c r="T157" s="226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7" t="s">
        <v>233</v>
      </c>
      <c r="AT157" s="227" t="s">
        <v>229</v>
      </c>
      <c r="AU157" s="227" t="s">
        <v>79</v>
      </c>
      <c r="AY157" s="18" t="s">
        <v>227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18" t="s">
        <v>75</v>
      </c>
      <c r="BK157" s="228">
        <f>ROUND(I157*H157,2)</f>
        <v>0</v>
      </c>
      <c r="BL157" s="18" t="s">
        <v>233</v>
      </c>
      <c r="BM157" s="227" t="s">
        <v>575</v>
      </c>
    </row>
    <row r="158" s="13" customFormat="1">
      <c r="A158" s="13"/>
      <c r="B158" s="234"/>
      <c r="C158" s="235"/>
      <c r="D158" s="229" t="s">
        <v>242</v>
      </c>
      <c r="E158" s="236" t="s">
        <v>19</v>
      </c>
      <c r="F158" s="237" t="s">
        <v>348</v>
      </c>
      <c r="G158" s="235"/>
      <c r="H158" s="238">
        <v>1</v>
      </c>
      <c r="I158" s="239"/>
      <c r="J158" s="235"/>
      <c r="K158" s="235"/>
      <c r="L158" s="240"/>
      <c r="M158" s="241"/>
      <c r="N158" s="242"/>
      <c r="O158" s="242"/>
      <c r="P158" s="242"/>
      <c r="Q158" s="242"/>
      <c r="R158" s="242"/>
      <c r="S158" s="242"/>
      <c r="T158" s="24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4" t="s">
        <v>242</v>
      </c>
      <c r="AU158" s="244" t="s">
        <v>79</v>
      </c>
      <c r="AV158" s="13" t="s">
        <v>79</v>
      </c>
      <c r="AW158" s="13" t="s">
        <v>32</v>
      </c>
      <c r="AX158" s="13" t="s">
        <v>75</v>
      </c>
      <c r="AY158" s="244" t="s">
        <v>227</v>
      </c>
    </row>
    <row r="159" s="12" customFormat="1" ht="22.8" customHeight="1">
      <c r="A159" s="12"/>
      <c r="B159" s="200"/>
      <c r="C159" s="201"/>
      <c r="D159" s="202" t="s">
        <v>70</v>
      </c>
      <c r="E159" s="214" t="s">
        <v>154</v>
      </c>
      <c r="F159" s="214" t="s">
        <v>349</v>
      </c>
      <c r="G159" s="201"/>
      <c r="H159" s="201"/>
      <c r="I159" s="204"/>
      <c r="J159" s="215">
        <f>BK159</f>
        <v>0</v>
      </c>
      <c r="K159" s="201"/>
      <c r="L159" s="206"/>
      <c r="M159" s="207"/>
      <c r="N159" s="208"/>
      <c r="O159" s="208"/>
      <c r="P159" s="209">
        <f>SUM(P160:P168)</f>
        <v>0</v>
      </c>
      <c r="Q159" s="208"/>
      <c r="R159" s="209">
        <f>SUM(R160:R168)</f>
        <v>0.17543999999999999</v>
      </c>
      <c r="S159" s="208"/>
      <c r="T159" s="210">
        <f>SUM(T160:T168)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1" t="s">
        <v>75</v>
      </c>
      <c r="AT159" s="212" t="s">
        <v>70</v>
      </c>
      <c r="AU159" s="212" t="s">
        <v>75</v>
      </c>
      <c r="AY159" s="211" t="s">
        <v>227</v>
      </c>
      <c r="BK159" s="213">
        <f>SUM(BK160:BK168)</f>
        <v>0</v>
      </c>
    </row>
    <row r="160" s="2" customFormat="1" ht="16.5" customHeight="1">
      <c r="A160" s="39"/>
      <c r="B160" s="40"/>
      <c r="C160" s="266" t="s">
        <v>322</v>
      </c>
      <c r="D160" s="266" t="s">
        <v>328</v>
      </c>
      <c r="E160" s="267" t="s">
        <v>351</v>
      </c>
      <c r="F160" s="268" t="s">
        <v>352</v>
      </c>
      <c r="G160" s="269" t="s">
        <v>238</v>
      </c>
      <c r="H160" s="270">
        <v>136</v>
      </c>
      <c r="I160" s="271"/>
      <c r="J160" s="272">
        <f>ROUND(I160*H160,2)</f>
        <v>0</v>
      </c>
      <c r="K160" s="268" t="s">
        <v>232</v>
      </c>
      <c r="L160" s="273"/>
      <c r="M160" s="274" t="s">
        <v>19</v>
      </c>
      <c r="N160" s="275" t="s">
        <v>42</v>
      </c>
      <c r="O160" s="85"/>
      <c r="P160" s="225">
        <f>O160*H160</f>
        <v>0</v>
      </c>
      <c r="Q160" s="225">
        <v>0.0010499999999999999</v>
      </c>
      <c r="R160" s="225">
        <f>Q160*H160</f>
        <v>0.14279999999999998</v>
      </c>
      <c r="S160" s="225">
        <v>0</v>
      </c>
      <c r="T160" s="226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7" t="s">
        <v>331</v>
      </c>
      <c r="AT160" s="227" t="s">
        <v>328</v>
      </c>
      <c r="AU160" s="227" t="s">
        <v>79</v>
      </c>
      <c r="AY160" s="18" t="s">
        <v>227</v>
      </c>
      <c r="BE160" s="228">
        <f>IF(N160="základní",J160,0)</f>
        <v>0</v>
      </c>
      <c r="BF160" s="228">
        <f>IF(N160="snížená",J160,0)</f>
        <v>0</v>
      </c>
      <c r="BG160" s="228">
        <f>IF(N160="zákl. přenesená",J160,0)</f>
        <v>0</v>
      </c>
      <c r="BH160" s="228">
        <f>IF(N160="sníž. přenesená",J160,0)</f>
        <v>0</v>
      </c>
      <c r="BI160" s="228">
        <f>IF(N160="nulová",J160,0)</f>
        <v>0</v>
      </c>
      <c r="BJ160" s="18" t="s">
        <v>75</v>
      </c>
      <c r="BK160" s="228">
        <f>ROUND(I160*H160,2)</f>
        <v>0</v>
      </c>
      <c r="BL160" s="18" t="s">
        <v>331</v>
      </c>
      <c r="BM160" s="227" t="s">
        <v>576</v>
      </c>
    </row>
    <row r="161" s="13" customFormat="1">
      <c r="A161" s="13"/>
      <c r="B161" s="234"/>
      <c r="C161" s="235"/>
      <c r="D161" s="229" t="s">
        <v>242</v>
      </c>
      <c r="E161" s="236" t="s">
        <v>19</v>
      </c>
      <c r="F161" s="237" t="s">
        <v>803</v>
      </c>
      <c r="G161" s="235"/>
      <c r="H161" s="238">
        <v>136</v>
      </c>
      <c r="I161" s="239"/>
      <c r="J161" s="235"/>
      <c r="K161" s="235"/>
      <c r="L161" s="240"/>
      <c r="M161" s="241"/>
      <c r="N161" s="242"/>
      <c r="O161" s="242"/>
      <c r="P161" s="242"/>
      <c r="Q161" s="242"/>
      <c r="R161" s="242"/>
      <c r="S161" s="242"/>
      <c r="T161" s="24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4" t="s">
        <v>242</v>
      </c>
      <c r="AU161" s="244" t="s">
        <v>79</v>
      </c>
      <c r="AV161" s="13" t="s">
        <v>79</v>
      </c>
      <c r="AW161" s="13" t="s">
        <v>32</v>
      </c>
      <c r="AX161" s="13" t="s">
        <v>75</v>
      </c>
      <c r="AY161" s="244" t="s">
        <v>227</v>
      </c>
    </row>
    <row r="162" s="2" customFormat="1" ht="16.5" customHeight="1">
      <c r="A162" s="39"/>
      <c r="B162" s="40"/>
      <c r="C162" s="266" t="s">
        <v>327</v>
      </c>
      <c r="D162" s="266" t="s">
        <v>328</v>
      </c>
      <c r="E162" s="267" t="s">
        <v>362</v>
      </c>
      <c r="F162" s="268" t="s">
        <v>363</v>
      </c>
      <c r="G162" s="269" t="s">
        <v>238</v>
      </c>
      <c r="H162" s="270">
        <v>136</v>
      </c>
      <c r="I162" s="271"/>
      <c r="J162" s="272">
        <f>ROUND(I162*H162,2)</f>
        <v>0</v>
      </c>
      <c r="K162" s="268" t="s">
        <v>232</v>
      </c>
      <c r="L162" s="273"/>
      <c r="M162" s="274" t="s">
        <v>19</v>
      </c>
      <c r="N162" s="275" t="s">
        <v>42</v>
      </c>
      <c r="O162" s="85"/>
      <c r="P162" s="225">
        <f>O162*H162</f>
        <v>0</v>
      </c>
      <c r="Q162" s="225">
        <v>0.00017000000000000001</v>
      </c>
      <c r="R162" s="225">
        <f>Q162*H162</f>
        <v>0.023120000000000002</v>
      </c>
      <c r="S162" s="225">
        <v>0</v>
      </c>
      <c r="T162" s="226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27" t="s">
        <v>331</v>
      </c>
      <c r="AT162" s="227" t="s">
        <v>328</v>
      </c>
      <c r="AU162" s="227" t="s">
        <v>79</v>
      </c>
      <c r="AY162" s="18" t="s">
        <v>227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18" t="s">
        <v>75</v>
      </c>
      <c r="BK162" s="228">
        <f>ROUND(I162*H162,2)</f>
        <v>0</v>
      </c>
      <c r="BL162" s="18" t="s">
        <v>331</v>
      </c>
      <c r="BM162" s="227" t="s">
        <v>580</v>
      </c>
    </row>
    <row r="163" s="13" customFormat="1">
      <c r="A163" s="13"/>
      <c r="B163" s="234"/>
      <c r="C163" s="235"/>
      <c r="D163" s="229" t="s">
        <v>242</v>
      </c>
      <c r="E163" s="236" t="s">
        <v>19</v>
      </c>
      <c r="F163" s="237" t="s">
        <v>803</v>
      </c>
      <c r="G163" s="235"/>
      <c r="H163" s="238">
        <v>136</v>
      </c>
      <c r="I163" s="239"/>
      <c r="J163" s="235"/>
      <c r="K163" s="235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242</v>
      </c>
      <c r="AU163" s="244" t="s">
        <v>79</v>
      </c>
      <c r="AV163" s="13" t="s">
        <v>79</v>
      </c>
      <c r="AW163" s="13" t="s">
        <v>32</v>
      </c>
      <c r="AX163" s="13" t="s">
        <v>75</v>
      </c>
      <c r="AY163" s="244" t="s">
        <v>227</v>
      </c>
    </row>
    <row r="164" s="2" customFormat="1" ht="16.5" customHeight="1">
      <c r="A164" s="39"/>
      <c r="B164" s="40"/>
      <c r="C164" s="266" t="s">
        <v>335</v>
      </c>
      <c r="D164" s="266" t="s">
        <v>328</v>
      </c>
      <c r="E164" s="267" t="s">
        <v>365</v>
      </c>
      <c r="F164" s="268" t="s">
        <v>366</v>
      </c>
      <c r="G164" s="269" t="s">
        <v>238</v>
      </c>
      <c r="H164" s="270">
        <v>68</v>
      </c>
      <c r="I164" s="271"/>
      <c r="J164" s="272">
        <f>ROUND(I164*H164,2)</f>
        <v>0</v>
      </c>
      <c r="K164" s="268" t="s">
        <v>232</v>
      </c>
      <c r="L164" s="273"/>
      <c r="M164" s="274" t="s">
        <v>19</v>
      </c>
      <c r="N164" s="275" t="s">
        <v>42</v>
      </c>
      <c r="O164" s="85"/>
      <c r="P164" s="225">
        <f>O164*H164</f>
        <v>0</v>
      </c>
      <c r="Q164" s="225">
        <v>0.00013999999999999999</v>
      </c>
      <c r="R164" s="225">
        <f>Q164*H164</f>
        <v>0.0095199999999999989</v>
      </c>
      <c r="S164" s="225">
        <v>0</v>
      </c>
      <c r="T164" s="226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7" t="s">
        <v>331</v>
      </c>
      <c r="AT164" s="227" t="s">
        <v>328</v>
      </c>
      <c r="AU164" s="227" t="s">
        <v>79</v>
      </c>
      <c r="AY164" s="18" t="s">
        <v>227</v>
      </c>
      <c r="BE164" s="228">
        <f>IF(N164="základní",J164,0)</f>
        <v>0</v>
      </c>
      <c r="BF164" s="228">
        <f>IF(N164="snížená",J164,0)</f>
        <v>0</v>
      </c>
      <c r="BG164" s="228">
        <f>IF(N164="zákl. přenesená",J164,0)</f>
        <v>0</v>
      </c>
      <c r="BH164" s="228">
        <f>IF(N164="sníž. přenesená",J164,0)</f>
        <v>0</v>
      </c>
      <c r="BI164" s="228">
        <f>IF(N164="nulová",J164,0)</f>
        <v>0</v>
      </c>
      <c r="BJ164" s="18" t="s">
        <v>75</v>
      </c>
      <c r="BK164" s="228">
        <f>ROUND(I164*H164,2)</f>
        <v>0</v>
      </c>
      <c r="BL164" s="18" t="s">
        <v>331</v>
      </c>
      <c r="BM164" s="227" t="s">
        <v>581</v>
      </c>
    </row>
    <row r="165" s="13" customFormat="1">
      <c r="A165" s="13"/>
      <c r="B165" s="234"/>
      <c r="C165" s="235"/>
      <c r="D165" s="229" t="s">
        <v>242</v>
      </c>
      <c r="E165" s="236" t="s">
        <v>19</v>
      </c>
      <c r="F165" s="237" t="s">
        <v>801</v>
      </c>
      <c r="G165" s="235"/>
      <c r="H165" s="238">
        <v>68</v>
      </c>
      <c r="I165" s="239"/>
      <c r="J165" s="235"/>
      <c r="K165" s="235"/>
      <c r="L165" s="240"/>
      <c r="M165" s="241"/>
      <c r="N165" s="242"/>
      <c r="O165" s="242"/>
      <c r="P165" s="242"/>
      <c r="Q165" s="242"/>
      <c r="R165" s="242"/>
      <c r="S165" s="242"/>
      <c r="T165" s="24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4" t="s">
        <v>242</v>
      </c>
      <c r="AU165" s="244" t="s">
        <v>79</v>
      </c>
      <c r="AV165" s="13" t="s">
        <v>79</v>
      </c>
      <c r="AW165" s="13" t="s">
        <v>32</v>
      </c>
      <c r="AX165" s="13" t="s">
        <v>75</v>
      </c>
      <c r="AY165" s="244" t="s">
        <v>227</v>
      </c>
    </row>
    <row r="166" s="2" customFormat="1" ht="66.75" customHeight="1">
      <c r="A166" s="39"/>
      <c r="B166" s="40"/>
      <c r="C166" s="216" t="s">
        <v>338</v>
      </c>
      <c r="D166" s="216" t="s">
        <v>229</v>
      </c>
      <c r="E166" s="217" t="s">
        <v>371</v>
      </c>
      <c r="F166" s="218" t="s">
        <v>372</v>
      </c>
      <c r="G166" s="219" t="s">
        <v>238</v>
      </c>
      <c r="H166" s="220">
        <v>2</v>
      </c>
      <c r="I166" s="221"/>
      <c r="J166" s="222">
        <f>ROUND(I166*H166,2)</f>
        <v>0</v>
      </c>
      <c r="K166" s="218" t="s">
        <v>232</v>
      </c>
      <c r="L166" s="45"/>
      <c r="M166" s="223" t="s">
        <v>19</v>
      </c>
      <c r="N166" s="224" t="s">
        <v>42</v>
      </c>
      <c r="O166" s="85"/>
      <c r="P166" s="225">
        <f>O166*H166</f>
        <v>0</v>
      </c>
      <c r="Q166" s="225">
        <v>0</v>
      </c>
      <c r="R166" s="225">
        <f>Q166*H166</f>
        <v>0</v>
      </c>
      <c r="S166" s="225">
        <v>0</v>
      </c>
      <c r="T166" s="226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27" t="s">
        <v>233</v>
      </c>
      <c r="AT166" s="227" t="s">
        <v>229</v>
      </c>
      <c r="AU166" s="227" t="s">
        <v>79</v>
      </c>
      <c r="AY166" s="18" t="s">
        <v>227</v>
      </c>
      <c r="BE166" s="228">
        <f>IF(N166="základní",J166,0)</f>
        <v>0</v>
      </c>
      <c r="BF166" s="228">
        <f>IF(N166="snížená",J166,0)</f>
        <v>0</v>
      </c>
      <c r="BG166" s="228">
        <f>IF(N166="zákl. přenesená",J166,0)</f>
        <v>0</v>
      </c>
      <c r="BH166" s="228">
        <f>IF(N166="sníž. přenesená",J166,0)</f>
        <v>0</v>
      </c>
      <c r="BI166" s="228">
        <f>IF(N166="nulová",J166,0)</f>
        <v>0</v>
      </c>
      <c r="BJ166" s="18" t="s">
        <v>75</v>
      </c>
      <c r="BK166" s="228">
        <f>ROUND(I166*H166,2)</f>
        <v>0</v>
      </c>
      <c r="BL166" s="18" t="s">
        <v>233</v>
      </c>
      <c r="BM166" s="227" t="s">
        <v>582</v>
      </c>
    </row>
    <row r="167" s="2" customFormat="1">
      <c r="A167" s="39"/>
      <c r="B167" s="40"/>
      <c r="C167" s="41"/>
      <c r="D167" s="229" t="s">
        <v>240</v>
      </c>
      <c r="E167" s="41"/>
      <c r="F167" s="230" t="s">
        <v>374</v>
      </c>
      <c r="G167" s="41"/>
      <c r="H167" s="41"/>
      <c r="I167" s="231"/>
      <c r="J167" s="41"/>
      <c r="K167" s="41"/>
      <c r="L167" s="45"/>
      <c r="M167" s="232"/>
      <c r="N167" s="233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240</v>
      </c>
      <c r="AU167" s="18" t="s">
        <v>79</v>
      </c>
    </row>
    <row r="168" s="13" customFormat="1">
      <c r="A168" s="13"/>
      <c r="B168" s="234"/>
      <c r="C168" s="235"/>
      <c r="D168" s="229" t="s">
        <v>242</v>
      </c>
      <c r="E168" s="236" t="s">
        <v>19</v>
      </c>
      <c r="F168" s="237" t="s">
        <v>375</v>
      </c>
      <c r="G168" s="235"/>
      <c r="H168" s="238">
        <v>2</v>
      </c>
      <c r="I168" s="239"/>
      <c r="J168" s="235"/>
      <c r="K168" s="235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242</v>
      </c>
      <c r="AU168" s="244" t="s">
        <v>79</v>
      </c>
      <c r="AV168" s="13" t="s">
        <v>79</v>
      </c>
      <c r="AW168" s="13" t="s">
        <v>32</v>
      </c>
      <c r="AX168" s="13" t="s">
        <v>75</v>
      </c>
      <c r="AY168" s="244" t="s">
        <v>227</v>
      </c>
    </row>
    <row r="169" s="12" customFormat="1" ht="22.8" customHeight="1">
      <c r="A169" s="12"/>
      <c r="B169" s="200"/>
      <c r="C169" s="201"/>
      <c r="D169" s="202" t="s">
        <v>70</v>
      </c>
      <c r="E169" s="214" t="s">
        <v>274</v>
      </c>
      <c r="F169" s="214" t="s">
        <v>972</v>
      </c>
      <c r="G169" s="201"/>
      <c r="H169" s="201"/>
      <c r="I169" s="204"/>
      <c r="J169" s="215">
        <f>BK169</f>
        <v>0</v>
      </c>
      <c r="K169" s="201"/>
      <c r="L169" s="206"/>
      <c r="M169" s="207"/>
      <c r="N169" s="208"/>
      <c r="O169" s="208"/>
      <c r="P169" s="209">
        <f>SUM(P170:P183)</f>
        <v>0</v>
      </c>
      <c r="Q169" s="208"/>
      <c r="R169" s="209">
        <f>SUM(R170:R183)</f>
        <v>2.6986719999999997</v>
      </c>
      <c r="S169" s="208"/>
      <c r="T169" s="210">
        <f>SUM(T170:T183)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1" t="s">
        <v>75</v>
      </c>
      <c r="AT169" s="212" t="s">
        <v>70</v>
      </c>
      <c r="AU169" s="212" t="s">
        <v>75</v>
      </c>
      <c r="AY169" s="211" t="s">
        <v>227</v>
      </c>
      <c r="BK169" s="213">
        <f>SUM(BK170:BK183)</f>
        <v>0</v>
      </c>
    </row>
    <row r="170" s="2" customFormat="1" ht="55.5" customHeight="1">
      <c r="A170" s="39"/>
      <c r="B170" s="40"/>
      <c r="C170" s="216" t="s">
        <v>7</v>
      </c>
      <c r="D170" s="216" t="s">
        <v>229</v>
      </c>
      <c r="E170" s="217" t="s">
        <v>973</v>
      </c>
      <c r="F170" s="218" t="s">
        <v>974</v>
      </c>
      <c r="G170" s="219" t="s">
        <v>180</v>
      </c>
      <c r="H170" s="220">
        <v>9</v>
      </c>
      <c r="I170" s="221"/>
      <c r="J170" s="222">
        <f>ROUND(I170*H170,2)</f>
        <v>0</v>
      </c>
      <c r="K170" s="218" t="s">
        <v>232</v>
      </c>
      <c r="L170" s="45"/>
      <c r="M170" s="223" t="s">
        <v>19</v>
      </c>
      <c r="N170" s="224" t="s">
        <v>42</v>
      </c>
      <c r="O170" s="85"/>
      <c r="P170" s="225">
        <f>O170*H170</f>
        <v>0</v>
      </c>
      <c r="Q170" s="225">
        <v>0</v>
      </c>
      <c r="R170" s="225">
        <f>Q170*H170</f>
        <v>0</v>
      </c>
      <c r="S170" s="225">
        <v>0</v>
      </c>
      <c r="T170" s="226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27" t="s">
        <v>122</v>
      </c>
      <c r="AT170" s="227" t="s">
        <v>229</v>
      </c>
      <c r="AU170" s="227" t="s">
        <v>79</v>
      </c>
      <c r="AY170" s="18" t="s">
        <v>227</v>
      </c>
      <c r="BE170" s="228">
        <f>IF(N170="základní",J170,0)</f>
        <v>0</v>
      </c>
      <c r="BF170" s="228">
        <f>IF(N170="snížená",J170,0)</f>
        <v>0</v>
      </c>
      <c r="BG170" s="228">
        <f>IF(N170="zákl. přenesená",J170,0)</f>
        <v>0</v>
      </c>
      <c r="BH170" s="228">
        <f>IF(N170="sníž. přenesená",J170,0)</f>
        <v>0</v>
      </c>
      <c r="BI170" s="228">
        <f>IF(N170="nulová",J170,0)</f>
        <v>0</v>
      </c>
      <c r="BJ170" s="18" t="s">
        <v>75</v>
      </c>
      <c r="BK170" s="228">
        <f>ROUND(I170*H170,2)</f>
        <v>0</v>
      </c>
      <c r="BL170" s="18" t="s">
        <v>122</v>
      </c>
      <c r="BM170" s="227" t="s">
        <v>975</v>
      </c>
    </row>
    <row r="171" s="13" customFormat="1">
      <c r="A171" s="13"/>
      <c r="B171" s="234"/>
      <c r="C171" s="235"/>
      <c r="D171" s="229" t="s">
        <v>242</v>
      </c>
      <c r="E171" s="236" t="s">
        <v>976</v>
      </c>
      <c r="F171" s="237" t="s">
        <v>279</v>
      </c>
      <c r="G171" s="235"/>
      <c r="H171" s="238">
        <v>9</v>
      </c>
      <c r="I171" s="239"/>
      <c r="J171" s="235"/>
      <c r="K171" s="235"/>
      <c r="L171" s="240"/>
      <c r="M171" s="241"/>
      <c r="N171" s="242"/>
      <c r="O171" s="242"/>
      <c r="P171" s="242"/>
      <c r="Q171" s="242"/>
      <c r="R171" s="242"/>
      <c r="S171" s="242"/>
      <c r="T171" s="24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4" t="s">
        <v>242</v>
      </c>
      <c r="AU171" s="244" t="s">
        <v>79</v>
      </c>
      <c r="AV171" s="13" t="s">
        <v>79</v>
      </c>
      <c r="AW171" s="13" t="s">
        <v>32</v>
      </c>
      <c r="AX171" s="13" t="s">
        <v>75</v>
      </c>
      <c r="AY171" s="244" t="s">
        <v>227</v>
      </c>
    </row>
    <row r="172" s="2" customFormat="1" ht="16.5" customHeight="1">
      <c r="A172" s="39"/>
      <c r="B172" s="40"/>
      <c r="C172" s="266" t="s">
        <v>344</v>
      </c>
      <c r="D172" s="266" t="s">
        <v>328</v>
      </c>
      <c r="E172" s="267" t="s">
        <v>977</v>
      </c>
      <c r="F172" s="268" t="s">
        <v>978</v>
      </c>
      <c r="G172" s="269" t="s">
        <v>180</v>
      </c>
      <c r="H172" s="270">
        <v>9</v>
      </c>
      <c r="I172" s="271"/>
      <c r="J172" s="272">
        <f>ROUND(I172*H172,2)</f>
        <v>0</v>
      </c>
      <c r="K172" s="268" t="s">
        <v>232</v>
      </c>
      <c r="L172" s="273"/>
      <c r="M172" s="274" t="s">
        <v>19</v>
      </c>
      <c r="N172" s="275" t="s">
        <v>42</v>
      </c>
      <c r="O172" s="85"/>
      <c r="P172" s="225">
        <f>O172*H172</f>
        <v>0</v>
      </c>
      <c r="Q172" s="225">
        <v>0</v>
      </c>
      <c r="R172" s="225">
        <f>Q172*H172</f>
        <v>0</v>
      </c>
      <c r="S172" s="225">
        <v>0</v>
      </c>
      <c r="T172" s="226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27" t="s">
        <v>274</v>
      </c>
      <c r="AT172" s="227" t="s">
        <v>328</v>
      </c>
      <c r="AU172" s="227" t="s">
        <v>79</v>
      </c>
      <c r="AY172" s="18" t="s">
        <v>227</v>
      </c>
      <c r="BE172" s="228">
        <f>IF(N172="základní",J172,0)</f>
        <v>0</v>
      </c>
      <c r="BF172" s="228">
        <f>IF(N172="snížená",J172,0)</f>
        <v>0</v>
      </c>
      <c r="BG172" s="228">
        <f>IF(N172="zákl. přenesená",J172,0)</f>
        <v>0</v>
      </c>
      <c r="BH172" s="228">
        <f>IF(N172="sníž. přenesená",J172,0)</f>
        <v>0</v>
      </c>
      <c r="BI172" s="228">
        <f>IF(N172="nulová",J172,0)</f>
        <v>0</v>
      </c>
      <c r="BJ172" s="18" t="s">
        <v>75</v>
      </c>
      <c r="BK172" s="228">
        <f>ROUND(I172*H172,2)</f>
        <v>0</v>
      </c>
      <c r="BL172" s="18" t="s">
        <v>122</v>
      </c>
      <c r="BM172" s="227" t="s">
        <v>979</v>
      </c>
    </row>
    <row r="173" s="13" customFormat="1">
      <c r="A173" s="13"/>
      <c r="B173" s="234"/>
      <c r="C173" s="235"/>
      <c r="D173" s="229" t="s">
        <v>242</v>
      </c>
      <c r="E173" s="236" t="s">
        <v>19</v>
      </c>
      <c r="F173" s="237" t="s">
        <v>949</v>
      </c>
      <c r="G173" s="235"/>
      <c r="H173" s="238">
        <v>9</v>
      </c>
      <c r="I173" s="239"/>
      <c r="J173" s="235"/>
      <c r="K173" s="235"/>
      <c r="L173" s="240"/>
      <c r="M173" s="241"/>
      <c r="N173" s="242"/>
      <c r="O173" s="242"/>
      <c r="P173" s="242"/>
      <c r="Q173" s="242"/>
      <c r="R173" s="242"/>
      <c r="S173" s="242"/>
      <c r="T173" s="24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4" t="s">
        <v>242</v>
      </c>
      <c r="AU173" s="244" t="s">
        <v>79</v>
      </c>
      <c r="AV173" s="13" t="s">
        <v>79</v>
      </c>
      <c r="AW173" s="13" t="s">
        <v>32</v>
      </c>
      <c r="AX173" s="13" t="s">
        <v>75</v>
      </c>
      <c r="AY173" s="244" t="s">
        <v>227</v>
      </c>
    </row>
    <row r="174" s="2" customFormat="1" ht="16.5" customHeight="1">
      <c r="A174" s="39"/>
      <c r="B174" s="40"/>
      <c r="C174" s="266" t="s">
        <v>350</v>
      </c>
      <c r="D174" s="266" t="s">
        <v>328</v>
      </c>
      <c r="E174" s="267" t="s">
        <v>387</v>
      </c>
      <c r="F174" s="268" t="s">
        <v>388</v>
      </c>
      <c r="G174" s="269" t="s">
        <v>168</v>
      </c>
      <c r="H174" s="270">
        <v>1.208</v>
      </c>
      <c r="I174" s="271"/>
      <c r="J174" s="272">
        <f>ROUND(I174*H174,2)</f>
        <v>0</v>
      </c>
      <c r="K174" s="268" t="s">
        <v>232</v>
      </c>
      <c r="L174" s="273"/>
      <c r="M174" s="274" t="s">
        <v>19</v>
      </c>
      <c r="N174" s="275" t="s">
        <v>42</v>
      </c>
      <c r="O174" s="85"/>
      <c r="P174" s="225">
        <f>O174*H174</f>
        <v>0</v>
      </c>
      <c r="Q174" s="225">
        <v>2.234</v>
      </c>
      <c r="R174" s="225">
        <f>Q174*H174</f>
        <v>2.6986719999999997</v>
      </c>
      <c r="S174" s="225">
        <v>0</v>
      </c>
      <c r="T174" s="226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27" t="s">
        <v>274</v>
      </c>
      <c r="AT174" s="227" t="s">
        <v>328</v>
      </c>
      <c r="AU174" s="227" t="s">
        <v>79</v>
      </c>
      <c r="AY174" s="18" t="s">
        <v>227</v>
      </c>
      <c r="BE174" s="228">
        <f>IF(N174="základní",J174,0)</f>
        <v>0</v>
      </c>
      <c r="BF174" s="228">
        <f>IF(N174="snížená",J174,0)</f>
        <v>0</v>
      </c>
      <c r="BG174" s="228">
        <f>IF(N174="zákl. přenesená",J174,0)</f>
        <v>0</v>
      </c>
      <c r="BH174" s="228">
        <f>IF(N174="sníž. přenesená",J174,0)</f>
        <v>0</v>
      </c>
      <c r="BI174" s="228">
        <f>IF(N174="nulová",J174,0)</f>
        <v>0</v>
      </c>
      <c r="BJ174" s="18" t="s">
        <v>75</v>
      </c>
      <c r="BK174" s="228">
        <f>ROUND(I174*H174,2)</f>
        <v>0</v>
      </c>
      <c r="BL174" s="18" t="s">
        <v>122</v>
      </c>
      <c r="BM174" s="227" t="s">
        <v>980</v>
      </c>
    </row>
    <row r="175" s="13" customFormat="1">
      <c r="A175" s="13"/>
      <c r="B175" s="234"/>
      <c r="C175" s="235"/>
      <c r="D175" s="229" t="s">
        <v>242</v>
      </c>
      <c r="E175" s="236" t="s">
        <v>19</v>
      </c>
      <c r="F175" s="237" t="s">
        <v>951</v>
      </c>
      <c r="G175" s="235"/>
      <c r="H175" s="238">
        <v>1.208</v>
      </c>
      <c r="I175" s="239"/>
      <c r="J175" s="235"/>
      <c r="K175" s="235"/>
      <c r="L175" s="240"/>
      <c r="M175" s="241"/>
      <c r="N175" s="242"/>
      <c r="O175" s="242"/>
      <c r="P175" s="242"/>
      <c r="Q175" s="242"/>
      <c r="R175" s="242"/>
      <c r="S175" s="242"/>
      <c r="T175" s="24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4" t="s">
        <v>242</v>
      </c>
      <c r="AU175" s="244" t="s">
        <v>79</v>
      </c>
      <c r="AV175" s="13" t="s">
        <v>79</v>
      </c>
      <c r="AW175" s="13" t="s">
        <v>32</v>
      </c>
      <c r="AX175" s="13" t="s">
        <v>75</v>
      </c>
      <c r="AY175" s="244" t="s">
        <v>227</v>
      </c>
    </row>
    <row r="176" s="2" customFormat="1" ht="66.75" customHeight="1">
      <c r="A176" s="39"/>
      <c r="B176" s="40"/>
      <c r="C176" s="216" t="s">
        <v>354</v>
      </c>
      <c r="D176" s="216" t="s">
        <v>229</v>
      </c>
      <c r="E176" s="217" t="s">
        <v>275</v>
      </c>
      <c r="F176" s="218" t="s">
        <v>276</v>
      </c>
      <c r="G176" s="219" t="s">
        <v>259</v>
      </c>
      <c r="H176" s="220">
        <v>5.9400000000000004</v>
      </c>
      <c r="I176" s="221"/>
      <c r="J176" s="222">
        <f>ROUND(I176*H176,2)</f>
        <v>0</v>
      </c>
      <c r="K176" s="218" t="s">
        <v>232</v>
      </c>
      <c r="L176" s="45"/>
      <c r="M176" s="223" t="s">
        <v>19</v>
      </c>
      <c r="N176" s="224" t="s">
        <v>42</v>
      </c>
      <c r="O176" s="85"/>
      <c r="P176" s="225">
        <f>O176*H176</f>
        <v>0</v>
      </c>
      <c r="Q176" s="225">
        <v>0</v>
      </c>
      <c r="R176" s="225">
        <f>Q176*H176</f>
        <v>0</v>
      </c>
      <c r="S176" s="225">
        <v>0</v>
      </c>
      <c r="T176" s="226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27" t="s">
        <v>233</v>
      </c>
      <c r="AT176" s="227" t="s">
        <v>229</v>
      </c>
      <c r="AU176" s="227" t="s">
        <v>79</v>
      </c>
      <c r="AY176" s="18" t="s">
        <v>227</v>
      </c>
      <c r="BE176" s="228">
        <f>IF(N176="základní",J176,0)</f>
        <v>0</v>
      </c>
      <c r="BF176" s="228">
        <f>IF(N176="snížená",J176,0)</f>
        <v>0</v>
      </c>
      <c r="BG176" s="228">
        <f>IF(N176="zákl. přenesená",J176,0)</f>
        <v>0</v>
      </c>
      <c r="BH176" s="228">
        <f>IF(N176="sníž. přenesená",J176,0)</f>
        <v>0</v>
      </c>
      <c r="BI176" s="228">
        <f>IF(N176="nulová",J176,0)</f>
        <v>0</v>
      </c>
      <c r="BJ176" s="18" t="s">
        <v>75</v>
      </c>
      <c r="BK176" s="228">
        <f>ROUND(I176*H176,2)</f>
        <v>0</v>
      </c>
      <c r="BL176" s="18" t="s">
        <v>233</v>
      </c>
      <c r="BM176" s="227" t="s">
        <v>981</v>
      </c>
    </row>
    <row r="177" s="13" customFormat="1">
      <c r="A177" s="13"/>
      <c r="B177" s="234"/>
      <c r="C177" s="235"/>
      <c r="D177" s="229" t="s">
        <v>242</v>
      </c>
      <c r="E177" s="236" t="s">
        <v>19</v>
      </c>
      <c r="F177" s="237" t="s">
        <v>982</v>
      </c>
      <c r="G177" s="235"/>
      <c r="H177" s="238">
        <v>5.9400000000000004</v>
      </c>
      <c r="I177" s="239"/>
      <c r="J177" s="235"/>
      <c r="K177" s="235"/>
      <c r="L177" s="240"/>
      <c r="M177" s="241"/>
      <c r="N177" s="242"/>
      <c r="O177" s="242"/>
      <c r="P177" s="242"/>
      <c r="Q177" s="242"/>
      <c r="R177" s="242"/>
      <c r="S177" s="242"/>
      <c r="T177" s="24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4" t="s">
        <v>242</v>
      </c>
      <c r="AU177" s="244" t="s">
        <v>79</v>
      </c>
      <c r="AV177" s="13" t="s">
        <v>79</v>
      </c>
      <c r="AW177" s="13" t="s">
        <v>32</v>
      </c>
      <c r="AX177" s="13" t="s">
        <v>75</v>
      </c>
      <c r="AY177" s="244" t="s">
        <v>227</v>
      </c>
    </row>
    <row r="178" s="2" customFormat="1" ht="49.05" customHeight="1">
      <c r="A178" s="39"/>
      <c r="B178" s="40"/>
      <c r="C178" s="216" t="s">
        <v>361</v>
      </c>
      <c r="D178" s="216" t="s">
        <v>229</v>
      </c>
      <c r="E178" s="217" t="s">
        <v>264</v>
      </c>
      <c r="F178" s="218" t="s">
        <v>265</v>
      </c>
      <c r="G178" s="219" t="s">
        <v>259</v>
      </c>
      <c r="H178" s="220">
        <v>5.9400000000000004</v>
      </c>
      <c r="I178" s="221"/>
      <c r="J178" s="222">
        <f>ROUND(I178*H178,2)</f>
        <v>0</v>
      </c>
      <c r="K178" s="218" t="s">
        <v>232</v>
      </c>
      <c r="L178" s="45"/>
      <c r="M178" s="223" t="s">
        <v>19</v>
      </c>
      <c r="N178" s="224" t="s">
        <v>42</v>
      </c>
      <c r="O178" s="85"/>
      <c r="P178" s="225">
        <f>O178*H178</f>
        <v>0</v>
      </c>
      <c r="Q178" s="225">
        <v>0</v>
      </c>
      <c r="R178" s="225">
        <f>Q178*H178</f>
        <v>0</v>
      </c>
      <c r="S178" s="225">
        <v>0</v>
      </c>
      <c r="T178" s="226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27" t="s">
        <v>233</v>
      </c>
      <c r="AT178" s="227" t="s">
        <v>229</v>
      </c>
      <c r="AU178" s="227" t="s">
        <v>79</v>
      </c>
      <c r="AY178" s="18" t="s">
        <v>227</v>
      </c>
      <c r="BE178" s="228">
        <f>IF(N178="základní",J178,0)</f>
        <v>0</v>
      </c>
      <c r="BF178" s="228">
        <f>IF(N178="snížená",J178,0)</f>
        <v>0</v>
      </c>
      <c r="BG178" s="228">
        <f>IF(N178="zákl. přenesená",J178,0)</f>
        <v>0</v>
      </c>
      <c r="BH178" s="228">
        <f>IF(N178="sníž. přenesená",J178,0)</f>
        <v>0</v>
      </c>
      <c r="BI178" s="228">
        <f>IF(N178="nulová",J178,0)</f>
        <v>0</v>
      </c>
      <c r="BJ178" s="18" t="s">
        <v>75</v>
      </c>
      <c r="BK178" s="228">
        <f>ROUND(I178*H178,2)</f>
        <v>0</v>
      </c>
      <c r="BL178" s="18" t="s">
        <v>233</v>
      </c>
      <c r="BM178" s="227" t="s">
        <v>983</v>
      </c>
    </row>
    <row r="179" s="13" customFormat="1">
      <c r="A179" s="13"/>
      <c r="B179" s="234"/>
      <c r="C179" s="235"/>
      <c r="D179" s="229" t="s">
        <v>242</v>
      </c>
      <c r="E179" s="236" t="s">
        <v>19</v>
      </c>
      <c r="F179" s="237" t="s">
        <v>982</v>
      </c>
      <c r="G179" s="235"/>
      <c r="H179" s="238">
        <v>5.9400000000000004</v>
      </c>
      <c r="I179" s="239"/>
      <c r="J179" s="235"/>
      <c r="K179" s="235"/>
      <c r="L179" s="240"/>
      <c r="M179" s="241"/>
      <c r="N179" s="242"/>
      <c r="O179" s="242"/>
      <c r="P179" s="242"/>
      <c r="Q179" s="242"/>
      <c r="R179" s="242"/>
      <c r="S179" s="242"/>
      <c r="T179" s="24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4" t="s">
        <v>242</v>
      </c>
      <c r="AU179" s="244" t="s">
        <v>79</v>
      </c>
      <c r="AV179" s="13" t="s">
        <v>79</v>
      </c>
      <c r="AW179" s="13" t="s">
        <v>32</v>
      </c>
      <c r="AX179" s="13" t="s">
        <v>75</v>
      </c>
      <c r="AY179" s="244" t="s">
        <v>227</v>
      </c>
    </row>
    <row r="180" s="2" customFormat="1" ht="90" customHeight="1">
      <c r="A180" s="39"/>
      <c r="B180" s="40"/>
      <c r="C180" s="216" t="s">
        <v>173</v>
      </c>
      <c r="D180" s="216" t="s">
        <v>229</v>
      </c>
      <c r="E180" s="217" t="s">
        <v>984</v>
      </c>
      <c r="F180" s="218" t="s">
        <v>985</v>
      </c>
      <c r="G180" s="219" t="s">
        <v>259</v>
      </c>
      <c r="H180" s="220">
        <v>5.9400000000000004</v>
      </c>
      <c r="I180" s="221"/>
      <c r="J180" s="222">
        <f>ROUND(I180*H180,2)</f>
        <v>0</v>
      </c>
      <c r="K180" s="218" t="s">
        <v>232</v>
      </c>
      <c r="L180" s="45"/>
      <c r="M180" s="223" t="s">
        <v>19</v>
      </c>
      <c r="N180" s="224" t="s">
        <v>42</v>
      </c>
      <c r="O180" s="85"/>
      <c r="P180" s="225">
        <f>O180*H180</f>
        <v>0</v>
      </c>
      <c r="Q180" s="225">
        <v>0</v>
      </c>
      <c r="R180" s="225">
        <f>Q180*H180</f>
        <v>0</v>
      </c>
      <c r="S180" s="225">
        <v>0</v>
      </c>
      <c r="T180" s="226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27" t="s">
        <v>233</v>
      </c>
      <c r="AT180" s="227" t="s">
        <v>229</v>
      </c>
      <c r="AU180" s="227" t="s">
        <v>79</v>
      </c>
      <c r="AY180" s="18" t="s">
        <v>227</v>
      </c>
      <c r="BE180" s="228">
        <f>IF(N180="základní",J180,0)</f>
        <v>0</v>
      </c>
      <c r="BF180" s="228">
        <f>IF(N180="snížená",J180,0)</f>
        <v>0</v>
      </c>
      <c r="BG180" s="228">
        <f>IF(N180="zákl. přenesená",J180,0)</f>
        <v>0</v>
      </c>
      <c r="BH180" s="228">
        <f>IF(N180="sníž. přenesená",J180,0)</f>
        <v>0</v>
      </c>
      <c r="BI180" s="228">
        <f>IF(N180="nulová",J180,0)</f>
        <v>0</v>
      </c>
      <c r="BJ180" s="18" t="s">
        <v>75</v>
      </c>
      <c r="BK180" s="228">
        <f>ROUND(I180*H180,2)</f>
        <v>0</v>
      </c>
      <c r="BL180" s="18" t="s">
        <v>233</v>
      </c>
      <c r="BM180" s="227" t="s">
        <v>986</v>
      </c>
    </row>
    <row r="181" s="13" customFormat="1">
      <c r="A181" s="13"/>
      <c r="B181" s="234"/>
      <c r="C181" s="235"/>
      <c r="D181" s="229" t="s">
        <v>242</v>
      </c>
      <c r="E181" s="236" t="s">
        <v>19</v>
      </c>
      <c r="F181" s="237" t="s">
        <v>987</v>
      </c>
      <c r="G181" s="235"/>
      <c r="H181" s="238">
        <v>5.9400000000000004</v>
      </c>
      <c r="I181" s="239"/>
      <c r="J181" s="235"/>
      <c r="K181" s="235"/>
      <c r="L181" s="240"/>
      <c r="M181" s="241"/>
      <c r="N181" s="242"/>
      <c r="O181" s="242"/>
      <c r="P181" s="242"/>
      <c r="Q181" s="242"/>
      <c r="R181" s="242"/>
      <c r="S181" s="242"/>
      <c r="T181" s="24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4" t="s">
        <v>242</v>
      </c>
      <c r="AU181" s="244" t="s">
        <v>79</v>
      </c>
      <c r="AV181" s="13" t="s">
        <v>79</v>
      </c>
      <c r="AW181" s="13" t="s">
        <v>32</v>
      </c>
      <c r="AX181" s="13" t="s">
        <v>75</v>
      </c>
      <c r="AY181" s="244" t="s">
        <v>227</v>
      </c>
    </row>
    <row r="182" s="2" customFormat="1" ht="78" customHeight="1">
      <c r="A182" s="39"/>
      <c r="B182" s="40"/>
      <c r="C182" s="216" t="s">
        <v>370</v>
      </c>
      <c r="D182" s="216" t="s">
        <v>229</v>
      </c>
      <c r="E182" s="217" t="s">
        <v>734</v>
      </c>
      <c r="F182" s="218" t="s">
        <v>735</v>
      </c>
      <c r="G182" s="219" t="s">
        <v>259</v>
      </c>
      <c r="H182" s="220">
        <v>2.6579999999999999</v>
      </c>
      <c r="I182" s="221"/>
      <c r="J182" s="222">
        <f>ROUND(I182*H182,2)</f>
        <v>0</v>
      </c>
      <c r="K182" s="218" t="s">
        <v>232</v>
      </c>
      <c r="L182" s="45"/>
      <c r="M182" s="223" t="s">
        <v>19</v>
      </c>
      <c r="N182" s="224" t="s">
        <v>42</v>
      </c>
      <c r="O182" s="85"/>
      <c r="P182" s="225">
        <f>O182*H182</f>
        <v>0</v>
      </c>
      <c r="Q182" s="225">
        <v>0</v>
      </c>
      <c r="R182" s="225">
        <f>Q182*H182</f>
        <v>0</v>
      </c>
      <c r="S182" s="225">
        <v>0</v>
      </c>
      <c r="T182" s="226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27" t="s">
        <v>233</v>
      </c>
      <c r="AT182" s="227" t="s">
        <v>229</v>
      </c>
      <c r="AU182" s="227" t="s">
        <v>79</v>
      </c>
      <c r="AY182" s="18" t="s">
        <v>227</v>
      </c>
      <c r="BE182" s="228">
        <f>IF(N182="základní",J182,0)</f>
        <v>0</v>
      </c>
      <c r="BF182" s="228">
        <f>IF(N182="snížená",J182,0)</f>
        <v>0</v>
      </c>
      <c r="BG182" s="228">
        <f>IF(N182="zákl. přenesená",J182,0)</f>
        <v>0</v>
      </c>
      <c r="BH182" s="228">
        <f>IF(N182="sníž. přenesená",J182,0)</f>
        <v>0</v>
      </c>
      <c r="BI182" s="228">
        <f>IF(N182="nulová",J182,0)</f>
        <v>0</v>
      </c>
      <c r="BJ182" s="18" t="s">
        <v>75</v>
      </c>
      <c r="BK182" s="228">
        <f>ROUND(I182*H182,2)</f>
        <v>0</v>
      </c>
      <c r="BL182" s="18" t="s">
        <v>233</v>
      </c>
      <c r="BM182" s="227" t="s">
        <v>988</v>
      </c>
    </row>
    <row r="183" s="13" customFormat="1">
      <c r="A183" s="13"/>
      <c r="B183" s="234"/>
      <c r="C183" s="235"/>
      <c r="D183" s="229" t="s">
        <v>242</v>
      </c>
      <c r="E183" s="236" t="s">
        <v>19</v>
      </c>
      <c r="F183" s="237" t="s">
        <v>989</v>
      </c>
      <c r="G183" s="235"/>
      <c r="H183" s="238">
        <v>2.6579999999999999</v>
      </c>
      <c r="I183" s="239"/>
      <c r="J183" s="235"/>
      <c r="K183" s="235"/>
      <c r="L183" s="240"/>
      <c r="M183" s="241"/>
      <c r="N183" s="242"/>
      <c r="O183" s="242"/>
      <c r="P183" s="242"/>
      <c r="Q183" s="242"/>
      <c r="R183" s="242"/>
      <c r="S183" s="242"/>
      <c r="T183" s="24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4" t="s">
        <v>242</v>
      </c>
      <c r="AU183" s="244" t="s">
        <v>79</v>
      </c>
      <c r="AV183" s="13" t="s">
        <v>79</v>
      </c>
      <c r="AW183" s="13" t="s">
        <v>32</v>
      </c>
      <c r="AX183" s="13" t="s">
        <v>75</v>
      </c>
      <c r="AY183" s="244" t="s">
        <v>227</v>
      </c>
    </row>
    <row r="184" s="12" customFormat="1" ht="22.8" customHeight="1">
      <c r="A184" s="12"/>
      <c r="B184" s="200"/>
      <c r="C184" s="201"/>
      <c r="D184" s="202" t="s">
        <v>70</v>
      </c>
      <c r="E184" s="214" t="s">
        <v>279</v>
      </c>
      <c r="F184" s="214" t="s">
        <v>807</v>
      </c>
      <c r="G184" s="201"/>
      <c r="H184" s="201"/>
      <c r="I184" s="204"/>
      <c r="J184" s="215">
        <f>BK184</f>
        <v>0</v>
      </c>
      <c r="K184" s="201"/>
      <c r="L184" s="206"/>
      <c r="M184" s="207"/>
      <c r="N184" s="208"/>
      <c r="O184" s="208"/>
      <c r="P184" s="209">
        <f>SUM(P185:P197)</f>
        <v>0</v>
      </c>
      <c r="Q184" s="208"/>
      <c r="R184" s="209">
        <f>SUM(R185:R197)</f>
        <v>237.20400000000001</v>
      </c>
      <c r="S184" s="208"/>
      <c r="T184" s="210">
        <f>SUM(T185:T197)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11" t="s">
        <v>75</v>
      </c>
      <c r="AT184" s="212" t="s">
        <v>70</v>
      </c>
      <c r="AU184" s="212" t="s">
        <v>75</v>
      </c>
      <c r="AY184" s="211" t="s">
        <v>227</v>
      </c>
      <c r="BK184" s="213">
        <f>SUM(BK185:BK197)</f>
        <v>0</v>
      </c>
    </row>
    <row r="185" s="2" customFormat="1" ht="66.75" customHeight="1">
      <c r="A185" s="39"/>
      <c r="B185" s="40"/>
      <c r="C185" s="216" t="s">
        <v>369</v>
      </c>
      <c r="D185" s="216" t="s">
        <v>229</v>
      </c>
      <c r="E185" s="217" t="s">
        <v>808</v>
      </c>
      <c r="F185" s="218" t="s">
        <v>809</v>
      </c>
      <c r="G185" s="219" t="s">
        <v>712</v>
      </c>
      <c r="H185" s="220">
        <v>2.6000000000000001</v>
      </c>
      <c r="I185" s="221"/>
      <c r="J185" s="222">
        <f>ROUND(I185*H185,2)</f>
        <v>0</v>
      </c>
      <c r="K185" s="218" t="s">
        <v>232</v>
      </c>
      <c r="L185" s="45"/>
      <c r="M185" s="223" t="s">
        <v>19</v>
      </c>
      <c r="N185" s="224" t="s">
        <v>42</v>
      </c>
      <c r="O185" s="85"/>
      <c r="P185" s="225">
        <f>O185*H185</f>
        <v>0</v>
      </c>
      <c r="Q185" s="225">
        <v>0</v>
      </c>
      <c r="R185" s="225">
        <f>Q185*H185</f>
        <v>0</v>
      </c>
      <c r="S185" s="225">
        <v>0</v>
      </c>
      <c r="T185" s="226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27" t="s">
        <v>122</v>
      </c>
      <c r="AT185" s="227" t="s">
        <v>229</v>
      </c>
      <c r="AU185" s="227" t="s">
        <v>79</v>
      </c>
      <c r="AY185" s="18" t="s">
        <v>227</v>
      </c>
      <c r="BE185" s="228">
        <f>IF(N185="základní",J185,0)</f>
        <v>0</v>
      </c>
      <c r="BF185" s="228">
        <f>IF(N185="snížená",J185,0)</f>
        <v>0</v>
      </c>
      <c r="BG185" s="228">
        <f>IF(N185="zákl. přenesená",J185,0)</f>
        <v>0</v>
      </c>
      <c r="BH185" s="228">
        <f>IF(N185="sníž. přenesená",J185,0)</f>
        <v>0</v>
      </c>
      <c r="BI185" s="228">
        <f>IF(N185="nulová",J185,0)</f>
        <v>0</v>
      </c>
      <c r="BJ185" s="18" t="s">
        <v>75</v>
      </c>
      <c r="BK185" s="228">
        <f>ROUND(I185*H185,2)</f>
        <v>0</v>
      </c>
      <c r="BL185" s="18" t="s">
        <v>122</v>
      </c>
      <c r="BM185" s="227" t="s">
        <v>990</v>
      </c>
    </row>
    <row r="186" s="2" customFormat="1">
      <c r="A186" s="39"/>
      <c r="B186" s="40"/>
      <c r="C186" s="41"/>
      <c r="D186" s="229" t="s">
        <v>240</v>
      </c>
      <c r="E186" s="41"/>
      <c r="F186" s="230" t="s">
        <v>919</v>
      </c>
      <c r="G186" s="41"/>
      <c r="H186" s="41"/>
      <c r="I186" s="231"/>
      <c r="J186" s="41"/>
      <c r="K186" s="41"/>
      <c r="L186" s="45"/>
      <c r="M186" s="232"/>
      <c r="N186" s="233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240</v>
      </c>
      <c r="AU186" s="18" t="s">
        <v>79</v>
      </c>
    </row>
    <row r="187" s="2" customFormat="1" ht="37.8" customHeight="1">
      <c r="A187" s="39"/>
      <c r="B187" s="40"/>
      <c r="C187" s="216" t="s">
        <v>381</v>
      </c>
      <c r="D187" s="216" t="s">
        <v>229</v>
      </c>
      <c r="E187" s="217" t="s">
        <v>567</v>
      </c>
      <c r="F187" s="218" t="s">
        <v>568</v>
      </c>
      <c r="G187" s="219" t="s">
        <v>168</v>
      </c>
      <c r="H187" s="220">
        <v>198</v>
      </c>
      <c r="I187" s="221"/>
      <c r="J187" s="222">
        <f>ROUND(I187*H187,2)</f>
        <v>0</v>
      </c>
      <c r="K187" s="218" t="s">
        <v>232</v>
      </c>
      <c r="L187" s="45"/>
      <c r="M187" s="223" t="s">
        <v>19</v>
      </c>
      <c r="N187" s="224" t="s">
        <v>42</v>
      </c>
      <c r="O187" s="85"/>
      <c r="P187" s="225">
        <f>O187*H187</f>
        <v>0</v>
      </c>
      <c r="Q187" s="225">
        <v>0</v>
      </c>
      <c r="R187" s="225">
        <f>Q187*H187</f>
        <v>0</v>
      </c>
      <c r="S187" s="225">
        <v>0</v>
      </c>
      <c r="T187" s="226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27" t="s">
        <v>233</v>
      </c>
      <c r="AT187" s="227" t="s">
        <v>229</v>
      </c>
      <c r="AU187" s="227" t="s">
        <v>79</v>
      </c>
      <c r="AY187" s="18" t="s">
        <v>227</v>
      </c>
      <c r="BE187" s="228">
        <f>IF(N187="základní",J187,0)</f>
        <v>0</v>
      </c>
      <c r="BF187" s="228">
        <f>IF(N187="snížená",J187,0)</f>
        <v>0</v>
      </c>
      <c r="BG187" s="228">
        <f>IF(N187="zákl. přenesená",J187,0)</f>
        <v>0</v>
      </c>
      <c r="BH187" s="228">
        <f>IF(N187="sníž. přenesená",J187,0)</f>
        <v>0</v>
      </c>
      <c r="BI187" s="228">
        <f>IF(N187="nulová",J187,0)</f>
        <v>0</v>
      </c>
      <c r="BJ187" s="18" t="s">
        <v>75</v>
      </c>
      <c r="BK187" s="228">
        <f>ROUND(I187*H187,2)</f>
        <v>0</v>
      </c>
      <c r="BL187" s="18" t="s">
        <v>233</v>
      </c>
      <c r="BM187" s="227" t="s">
        <v>991</v>
      </c>
    </row>
    <row r="188" s="13" customFormat="1">
      <c r="A188" s="13"/>
      <c r="B188" s="234"/>
      <c r="C188" s="235"/>
      <c r="D188" s="229" t="s">
        <v>242</v>
      </c>
      <c r="E188" s="236" t="s">
        <v>717</v>
      </c>
      <c r="F188" s="237" t="s">
        <v>992</v>
      </c>
      <c r="G188" s="235"/>
      <c r="H188" s="238">
        <v>198</v>
      </c>
      <c r="I188" s="239"/>
      <c r="J188" s="235"/>
      <c r="K188" s="235"/>
      <c r="L188" s="240"/>
      <c r="M188" s="241"/>
      <c r="N188" s="242"/>
      <c r="O188" s="242"/>
      <c r="P188" s="242"/>
      <c r="Q188" s="242"/>
      <c r="R188" s="242"/>
      <c r="S188" s="242"/>
      <c r="T188" s="24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4" t="s">
        <v>242</v>
      </c>
      <c r="AU188" s="244" t="s">
        <v>79</v>
      </c>
      <c r="AV188" s="13" t="s">
        <v>79</v>
      </c>
      <c r="AW188" s="13" t="s">
        <v>32</v>
      </c>
      <c r="AX188" s="13" t="s">
        <v>75</v>
      </c>
      <c r="AY188" s="244" t="s">
        <v>227</v>
      </c>
    </row>
    <row r="189" s="2" customFormat="1" ht="16.5" customHeight="1">
      <c r="A189" s="39"/>
      <c r="B189" s="40"/>
      <c r="C189" s="266" t="s">
        <v>386</v>
      </c>
      <c r="D189" s="266" t="s">
        <v>328</v>
      </c>
      <c r="E189" s="267" t="s">
        <v>687</v>
      </c>
      <c r="F189" s="268" t="s">
        <v>688</v>
      </c>
      <c r="G189" s="269" t="s">
        <v>259</v>
      </c>
      <c r="H189" s="270">
        <v>237.20400000000001</v>
      </c>
      <c r="I189" s="271"/>
      <c r="J189" s="272">
        <f>ROUND(I189*H189,2)</f>
        <v>0</v>
      </c>
      <c r="K189" s="268" t="s">
        <v>232</v>
      </c>
      <c r="L189" s="273"/>
      <c r="M189" s="274" t="s">
        <v>19</v>
      </c>
      <c r="N189" s="275" t="s">
        <v>42</v>
      </c>
      <c r="O189" s="85"/>
      <c r="P189" s="225">
        <f>O189*H189</f>
        <v>0</v>
      </c>
      <c r="Q189" s="225">
        <v>1</v>
      </c>
      <c r="R189" s="225">
        <f>Q189*H189</f>
        <v>237.20400000000001</v>
      </c>
      <c r="S189" s="225">
        <v>0</v>
      </c>
      <c r="T189" s="226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27" t="s">
        <v>331</v>
      </c>
      <c r="AT189" s="227" t="s">
        <v>328</v>
      </c>
      <c r="AU189" s="227" t="s">
        <v>79</v>
      </c>
      <c r="AY189" s="18" t="s">
        <v>227</v>
      </c>
      <c r="BE189" s="228">
        <f>IF(N189="základní",J189,0)</f>
        <v>0</v>
      </c>
      <c r="BF189" s="228">
        <f>IF(N189="snížená",J189,0)</f>
        <v>0</v>
      </c>
      <c r="BG189" s="228">
        <f>IF(N189="zákl. přenesená",J189,0)</f>
        <v>0</v>
      </c>
      <c r="BH189" s="228">
        <f>IF(N189="sníž. přenesená",J189,0)</f>
        <v>0</v>
      </c>
      <c r="BI189" s="228">
        <f>IF(N189="nulová",J189,0)</f>
        <v>0</v>
      </c>
      <c r="BJ189" s="18" t="s">
        <v>75</v>
      </c>
      <c r="BK189" s="228">
        <f>ROUND(I189*H189,2)</f>
        <v>0</v>
      </c>
      <c r="BL189" s="18" t="s">
        <v>331</v>
      </c>
      <c r="BM189" s="227" t="s">
        <v>993</v>
      </c>
    </row>
    <row r="190" s="13" customFormat="1">
      <c r="A190" s="13"/>
      <c r="B190" s="234"/>
      <c r="C190" s="235"/>
      <c r="D190" s="229" t="s">
        <v>242</v>
      </c>
      <c r="E190" s="236" t="s">
        <v>642</v>
      </c>
      <c r="F190" s="237" t="s">
        <v>921</v>
      </c>
      <c r="G190" s="235"/>
      <c r="H190" s="238">
        <v>237.20400000000001</v>
      </c>
      <c r="I190" s="239"/>
      <c r="J190" s="235"/>
      <c r="K190" s="235"/>
      <c r="L190" s="240"/>
      <c r="M190" s="241"/>
      <c r="N190" s="242"/>
      <c r="O190" s="242"/>
      <c r="P190" s="242"/>
      <c r="Q190" s="242"/>
      <c r="R190" s="242"/>
      <c r="S190" s="242"/>
      <c r="T190" s="24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4" t="s">
        <v>242</v>
      </c>
      <c r="AU190" s="244" t="s">
        <v>79</v>
      </c>
      <c r="AV190" s="13" t="s">
        <v>79</v>
      </c>
      <c r="AW190" s="13" t="s">
        <v>32</v>
      </c>
      <c r="AX190" s="13" t="s">
        <v>75</v>
      </c>
      <c r="AY190" s="244" t="s">
        <v>227</v>
      </c>
    </row>
    <row r="191" s="2" customFormat="1" ht="78" customHeight="1">
      <c r="A191" s="39"/>
      <c r="B191" s="40"/>
      <c r="C191" s="216" t="s">
        <v>391</v>
      </c>
      <c r="D191" s="216" t="s">
        <v>229</v>
      </c>
      <c r="E191" s="217" t="s">
        <v>734</v>
      </c>
      <c r="F191" s="218" t="s">
        <v>735</v>
      </c>
      <c r="G191" s="219" t="s">
        <v>259</v>
      </c>
      <c r="H191" s="220">
        <v>237.20400000000001</v>
      </c>
      <c r="I191" s="221"/>
      <c r="J191" s="222">
        <f>ROUND(I191*H191,2)</f>
        <v>0</v>
      </c>
      <c r="K191" s="218" t="s">
        <v>232</v>
      </c>
      <c r="L191" s="45"/>
      <c r="M191" s="223" t="s">
        <v>19</v>
      </c>
      <c r="N191" s="224" t="s">
        <v>42</v>
      </c>
      <c r="O191" s="85"/>
      <c r="P191" s="225">
        <f>O191*H191</f>
        <v>0</v>
      </c>
      <c r="Q191" s="225">
        <v>0</v>
      </c>
      <c r="R191" s="225">
        <f>Q191*H191</f>
        <v>0</v>
      </c>
      <c r="S191" s="225">
        <v>0</v>
      </c>
      <c r="T191" s="226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27" t="s">
        <v>233</v>
      </c>
      <c r="AT191" s="227" t="s">
        <v>229</v>
      </c>
      <c r="AU191" s="227" t="s">
        <v>79</v>
      </c>
      <c r="AY191" s="18" t="s">
        <v>227</v>
      </c>
      <c r="BE191" s="228">
        <f>IF(N191="základní",J191,0)</f>
        <v>0</v>
      </c>
      <c r="BF191" s="228">
        <f>IF(N191="snížená",J191,0)</f>
        <v>0</v>
      </c>
      <c r="BG191" s="228">
        <f>IF(N191="zákl. přenesená",J191,0)</f>
        <v>0</v>
      </c>
      <c r="BH191" s="228">
        <f>IF(N191="sníž. přenesená",J191,0)</f>
        <v>0</v>
      </c>
      <c r="BI191" s="228">
        <f>IF(N191="nulová",J191,0)</f>
        <v>0</v>
      </c>
      <c r="BJ191" s="18" t="s">
        <v>75</v>
      </c>
      <c r="BK191" s="228">
        <f>ROUND(I191*H191,2)</f>
        <v>0</v>
      </c>
      <c r="BL191" s="18" t="s">
        <v>233</v>
      </c>
      <c r="BM191" s="227" t="s">
        <v>994</v>
      </c>
    </row>
    <row r="192" s="2" customFormat="1">
      <c r="A192" s="39"/>
      <c r="B192" s="40"/>
      <c r="C192" s="41"/>
      <c r="D192" s="229" t="s">
        <v>240</v>
      </c>
      <c r="E192" s="41"/>
      <c r="F192" s="230" t="s">
        <v>261</v>
      </c>
      <c r="G192" s="41"/>
      <c r="H192" s="41"/>
      <c r="I192" s="231"/>
      <c r="J192" s="41"/>
      <c r="K192" s="41"/>
      <c r="L192" s="45"/>
      <c r="M192" s="232"/>
      <c r="N192" s="233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240</v>
      </c>
      <c r="AU192" s="18" t="s">
        <v>79</v>
      </c>
    </row>
    <row r="193" s="13" customFormat="1">
      <c r="A193" s="13"/>
      <c r="B193" s="234"/>
      <c r="C193" s="235"/>
      <c r="D193" s="229" t="s">
        <v>242</v>
      </c>
      <c r="E193" s="236" t="s">
        <v>19</v>
      </c>
      <c r="F193" s="237" t="s">
        <v>816</v>
      </c>
      <c r="G193" s="235"/>
      <c r="H193" s="238">
        <v>237.20400000000001</v>
      </c>
      <c r="I193" s="239"/>
      <c r="J193" s="235"/>
      <c r="K193" s="235"/>
      <c r="L193" s="240"/>
      <c r="M193" s="241"/>
      <c r="N193" s="242"/>
      <c r="O193" s="242"/>
      <c r="P193" s="242"/>
      <c r="Q193" s="242"/>
      <c r="R193" s="242"/>
      <c r="S193" s="242"/>
      <c r="T193" s="24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4" t="s">
        <v>242</v>
      </c>
      <c r="AU193" s="244" t="s">
        <v>79</v>
      </c>
      <c r="AV193" s="13" t="s">
        <v>79</v>
      </c>
      <c r="AW193" s="13" t="s">
        <v>32</v>
      </c>
      <c r="AX193" s="13" t="s">
        <v>75</v>
      </c>
      <c r="AY193" s="244" t="s">
        <v>227</v>
      </c>
    </row>
    <row r="194" s="2" customFormat="1" ht="44.25" customHeight="1">
      <c r="A194" s="39"/>
      <c r="B194" s="40"/>
      <c r="C194" s="216" t="s">
        <v>394</v>
      </c>
      <c r="D194" s="216" t="s">
        <v>229</v>
      </c>
      <c r="E194" s="217" t="s">
        <v>345</v>
      </c>
      <c r="F194" s="218" t="s">
        <v>346</v>
      </c>
      <c r="G194" s="219" t="s">
        <v>238</v>
      </c>
      <c r="H194" s="220">
        <v>2</v>
      </c>
      <c r="I194" s="221"/>
      <c r="J194" s="222">
        <f>ROUND(I194*H194,2)</f>
        <v>0</v>
      </c>
      <c r="K194" s="218" t="s">
        <v>232</v>
      </c>
      <c r="L194" s="45"/>
      <c r="M194" s="223" t="s">
        <v>19</v>
      </c>
      <c r="N194" s="224" t="s">
        <v>42</v>
      </c>
      <c r="O194" s="85"/>
      <c r="P194" s="225">
        <f>O194*H194</f>
        <v>0</v>
      </c>
      <c r="Q194" s="225">
        <v>0</v>
      </c>
      <c r="R194" s="225">
        <f>Q194*H194</f>
        <v>0</v>
      </c>
      <c r="S194" s="225">
        <v>0</v>
      </c>
      <c r="T194" s="226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27" t="s">
        <v>233</v>
      </c>
      <c r="AT194" s="227" t="s">
        <v>229</v>
      </c>
      <c r="AU194" s="227" t="s">
        <v>79</v>
      </c>
      <c r="AY194" s="18" t="s">
        <v>227</v>
      </c>
      <c r="BE194" s="228">
        <f>IF(N194="základní",J194,0)</f>
        <v>0</v>
      </c>
      <c r="BF194" s="228">
        <f>IF(N194="snížená",J194,0)</f>
        <v>0</v>
      </c>
      <c r="BG194" s="228">
        <f>IF(N194="zákl. přenesená",J194,0)</f>
        <v>0</v>
      </c>
      <c r="BH194" s="228">
        <f>IF(N194="sníž. přenesená",J194,0)</f>
        <v>0</v>
      </c>
      <c r="BI194" s="228">
        <f>IF(N194="nulová",J194,0)</f>
        <v>0</v>
      </c>
      <c r="BJ194" s="18" t="s">
        <v>75</v>
      </c>
      <c r="BK194" s="228">
        <f>ROUND(I194*H194,2)</f>
        <v>0</v>
      </c>
      <c r="BL194" s="18" t="s">
        <v>233</v>
      </c>
      <c r="BM194" s="227" t="s">
        <v>995</v>
      </c>
    </row>
    <row r="195" s="13" customFormat="1">
      <c r="A195" s="13"/>
      <c r="B195" s="234"/>
      <c r="C195" s="235"/>
      <c r="D195" s="229" t="s">
        <v>242</v>
      </c>
      <c r="E195" s="236" t="s">
        <v>19</v>
      </c>
      <c r="F195" s="237" t="s">
        <v>722</v>
      </c>
      <c r="G195" s="235"/>
      <c r="H195" s="238">
        <v>1</v>
      </c>
      <c r="I195" s="239"/>
      <c r="J195" s="235"/>
      <c r="K195" s="235"/>
      <c r="L195" s="240"/>
      <c r="M195" s="241"/>
      <c r="N195" s="242"/>
      <c r="O195" s="242"/>
      <c r="P195" s="242"/>
      <c r="Q195" s="242"/>
      <c r="R195" s="242"/>
      <c r="S195" s="242"/>
      <c r="T195" s="24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4" t="s">
        <v>242</v>
      </c>
      <c r="AU195" s="244" t="s">
        <v>79</v>
      </c>
      <c r="AV195" s="13" t="s">
        <v>79</v>
      </c>
      <c r="AW195" s="13" t="s">
        <v>32</v>
      </c>
      <c r="AX195" s="13" t="s">
        <v>71</v>
      </c>
      <c r="AY195" s="244" t="s">
        <v>227</v>
      </c>
    </row>
    <row r="196" s="13" customFormat="1">
      <c r="A196" s="13"/>
      <c r="B196" s="234"/>
      <c r="C196" s="235"/>
      <c r="D196" s="229" t="s">
        <v>242</v>
      </c>
      <c r="E196" s="236" t="s">
        <v>19</v>
      </c>
      <c r="F196" s="237" t="s">
        <v>723</v>
      </c>
      <c r="G196" s="235"/>
      <c r="H196" s="238">
        <v>1</v>
      </c>
      <c r="I196" s="239"/>
      <c r="J196" s="235"/>
      <c r="K196" s="235"/>
      <c r="L196" s="240"/>
      <c r="M196" s="241"/>
      <c r="N196" s="242"/>
      <c r="O196" s="242"/>
      <c r="P196" s="242"/>
      <c r="Q196" s="242"/>
      <c r="R196" s="242"/>
      <c r="S196" s="242"/>
      <c r="T196" s="24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4" t="s">
        <v>242</v>
      </c>
      <c r="AU196" s="244" t="s">
        <v>79</v>
      </c>
      <c r="AV196" s="13" t="s">
        <v>79</v>
      </c>
      <c r="AW196" s="13" t="s">
        <v>32</v>
      </c>
      <c r="AX196" s="13" t="s">
        <v>71</v>
      </c>
      <c r="AY196" s="244" t="s">
        <v>227</v>
      </c>
    </row>
    <row r="197" s="14" customFormat="1">
      <c r="A197" s="14"/>
      <c r="B197" s="245"/>
      <c r="C197" s="246"/>
      <c r="D197" s="229" t="s">
        <v>242</v>
      </c>
      <c r="E197" s="247" t="s">
        <v>19</v>
      </c>
      <c r="F197" s="248" t="s">
        <v>244</v>
      </c>
      <c r="G197" s="246"/>
      <c r="H197" s="249">
        <v>2</v>
      </c>
      <c r="I197" s="250"/>
      <c r="J197" s="246"/>
      <c r="K197" s="246"/>
      <c r="L197" s="251"/>
      <c r="M197" s="252"/>
      <c r="N197" s="253"/>
      <c r="O197" s="253"/>
      <c r="P197" s="253"/>
      <c r="Q197" s="253"/>
      <c r="R197" s="253"/>
      <c r="S197" s="253"/>
      <c r="T197" s="25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5" t="s">
        <v>242</v>
      </c>
      <c r="AU197" s="255" t="s">
        <v>79</v>
      </c>
      <c r="AV197" s="14" t="s">
        <v>122</v>
      </c>
      <c r="AW197" s="14" t="s">
        <v>32</v>
      </c>
      <c r="AX197" s="14" t="s">
        <v>75</v>
      </c>
      <c r="AY197" s="255" t="s">
        <v>227</v>
      </c>
    </row>
    <row r="198" s="12" customFormat="1" ht="22.8" customHeight="1">
      <c r="A198" s="12"/>
      <c r="B198" s="200"/>
      <c r="C198" s="201"/>
      <c r="D198" s="202" t="s">
        <v>70</v>
      </c>
      <c r="E198" s="214" t="s">
        <v>282</v>
      </c>
      <c r="F198" s="214" t="s">
        <v>583</v>
      </c>
      <c r="G198" s="201"/>
      <c r="H198" s="201"/>
      <c r="I198" s="204"/>
      <c r="J198" s="215">
        <f>BK198</f>
        <v>0</v>
      </c>
      <c r="K198" s="201"/>
      <c r="L198" s="206"/>
      <c r="M198" s="207"/>
      <c r="N198" s="208"/>
      <c r="O198" s="208"/>
      <c r="P198" s="209">
        <f>SUM(P199:P210)</f>
        <v>0</v>
      </c>
      <c r="Q198" s="208"/>
      <c r="R198" s="209">
        <f>SUM(R199:R210)</f>
        <v>2.1401719999999997</v>
      </c>
      <c r="S198" s="208"/>
      <c r="T198" s="210">
        <f>SUM(T199:T210)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11" t="s">
        <v>75</v>
      </c>
      <c r="AT198" s="212" t="s">
        <v>70</v>
      </c>
      <c r="AU198" s="212" t="s">
        <v>75</v>
      </c>
      <c r="AY198" s="211" t="s">
        <v>227</v>
      </c>
      <c r="BK198" s="213">
        <f>SUM(BK199:BK210)</f>
        <v>0</v>
      </c>
    </row>
    <row r="199" s="2" customFormat="1" ht="33" customHeight="1">
      <c r="A199" s="39"/>
      <c r="B199" s="40"/>
      <c r="C199" s="216" t="s">
        <v>400</v>
      </c>
      <c r="D199" s="216" t="s">
        <v>229</v>
      </c>
      <c r="E199" s="217" t="s">
        <v>378</v>
      </c>
      <c r="F199" s="218" t="s">
        <v>379</v>
      </c>
      <c r="G199" s="219" t="s">
        <v>180</v>
      </c>
      <c r="H199" s="220">
        <v>16.800000000000001</v>
      </c>
      <c r="I199" s="221"/>
      <c r="J199" s="222">
        <f>ROUND(I199*H199,2)</f>
        <v>0</v>
      </c>
      <c r="K199" s="218" t="s">
        <v>232</v>
      </c>
      <c r="L199" s="45"/>
      <c r="M199" s="223" t="s">
        <v>19</v>
      </c>
      <c r="N199" s="224" t="s">
        <v>42</v>
      </c>
      <c r="O199" s="85"/>
      <c r="P199" s="225">
        <f>O199*H199</f>
        <v>0</v>
      </c>
      <c r="Q199" s="225">
        <v>0</v>
      </c>
      <c r="R199" s="225">
        <f>Q199*H199</f>
        <v>0</v>
      </c>
      <c r="S199" s="225">
        <v>0</v>
      </c>
      <c r="T199" s="226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27" t="s">
        <v>233</v>
      </c>
      <c r="AT199" s="227" t="s">
        <v>229</v>
      </c>
      <c r="AU199" s="227" t="s">
        <v>79</v>
      </c>
      <c r="AY199" s="18" t="s">
        <v>227</v>
      </c>
      <c r="BE199" s="228">
        <f>IF(N199="základní",J199,0)</f>
        <v>0</v>
      </c>
      <c r="BF199" s="228">
        <f>IF(N199="snížená",J199,0)</f>
        <v>0</v>
      </c>
      <c r="BG199" s="228">
        <f>IF(N199="zákl. přenesená",J199,0)</f>
        <v>0</v>
      </c>
      <c r="BH199" s="228">
        <f>IF(N199="sníž. přenesená",J199,0)</f>
        <v>0</v>
      </c>
      <c r="BI199" s="228">
        <f>IF(N199="nulová",J199,0)</f>
        <v>0</v>
      </c>
      <c r="BJ199" s="18" t="s">
        <v>75</v>
      </c>
      <c r="BK199" s="228">
        <f>ROUND(I199*H199,2)</f>
        <v>0</v>
      </c>
      <c r="BL199" s="18" t="s">
        <v>233</v>
      </c>
      <c r="BM199" s="227" t="s">
        <v>584</v>
      </c>
    </row>
    <row r="200" s="13" customFormat="1">
      <c r="A200" s="13"/>
      <c r="B200" s="234"/>
      <c r="C200" s="235"/>
      <c r="D200" s="229" t="s">
        <v>242</v>
      </c>
      <c r="E200" s="236" t="s">
        <v>19</v>
      </c>
      <c r="F200" s="237" t="s">
        <v>499</v>
      </c>
      <c r="G200" s="235"/>
      <c r="H200" s="238">
        <v>16.800000000000001</v>
      </c>
      <c r="I200" s="239"/>
      <c r="J200" s="235"/>
      <c r="K200" s="235"/>
      <c r="L200" s="240"/>
      <c r="M200" s="241"/>
      <c r="N200" s="242"/>
      <c r="O200" s="242"/>
      <c r="P200" s="242"/>
      <c r="Q200" s="242"/>
      <c r="R200" s="242"/>
      <c r="S200" s="242"/>
      <c r="T200" s="24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4" t="s">
        <v>242</v>
      </c>
      <c r="AU200" s="244" t="s">
        <v>79</v>
      </c>
      <c r="AV200" s="13" t="s">
        <v>79</v>
      </c>
      <c r="AW200" s="13" t="s">
        <v>32</v>
      </c>
      <c r="AX200" s="13" t="s">
        <v>75</v>
      </c>
      <c r="AY200" s="244" t="s">
        <v>227</v>
      </c>
    </row>
    <row r="201" s="2" customFormat="1" ht="16.5" customHeight="1">
      <c r="A201" s="39"/>
      <c r="B201" s="40"/>
      <c r="C201" s="266" t="s">
        <v>405</v>
      </c>
      <c r="D201" s="266" t="s">
        <v>328</v>
      </c>
      <c r="E201" s="267" t="s">
        <v>382</v>
      </c>
      <c r="F201" s="268" t="s">
        <v>383</v>
      </c>
      <c r="G201" s="269" t="s">
        <v>180</v>
      </c>
      <c r="H201" s="270">
        <v>16.800000000000001</v>
      </c>
      <c r="I201" s="271"/>
      <c r="J201" s="272">
        <f>ROUND(I201*H201,2)</f>
        <v>0</v>
      </c>
      <c r="K201" s="268" t="s">
        <v>232</v>
      </c>
      <c r="L201" s="273"/>
      <c r="M201" s="274" t="s">
        <v>19</v>
      </c>
      <c r="N201" s="275" t="s">
        <v>42</v>
      </c>
      <c r="O201" s="85"/>
      <c r="P201" s="225">
        <f>O201*H201</f>
        <v>0</v>
      </c>
      <c r="Q201" s="225">
        <v>0</v>
      </c>
      <c r="R201" s="225">
        <f>Q201*H201</f>
        <v>0</v>
      </c>
      <c r="S201" s="225">
        <v>0</v>
      </c>
      <c r="T201" s="226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27" t="s">
        <v>331</v>
      </c>
      <c r="AT201" s="227" t="s">
        <v>328</v>
      </c>
      <c r="AU201" s="227" t="s">
        <v>79</v>
      </c>
      <c r="AY201" s="18" t="s">
        <v>227</v>
      </c>
      <c r="BE201" s="228">
        <f>IF(N201="základní",J201,0)</f>
        <v>0</v>
      </c>
      <c r="BF201" s="228">
        <f>IF(N201="snížená",J201,0)</f>
        <v>0</v>
      </c>
      <c r="BG201" s="228">
        <f>IF(N201="zákl. přenesená",J201,0)</f>
        <v>0</v>
      </c>
      <c r="BH201" s="228">
        <f>IF(N201="sníž. přenesená",J201,0)</f>
        <v>0</v>
      </c>
      <c r="BI201" s="228">
        <f>IF(N201="nulová",J201,0)</f>
        <v>0</v>
      </c>
      <c r="BJ201" s="18" t="s">
        <v>75</v>
      </c>
      <c r="BK201" s="228">
        <f>ROUND(I201*H201,2)</f>
        <v>0</v>
      </c>
      <c r="BL201" s="18" t="s">
        <v>331</v>
      </c>
      <c r="BM201" s="227" t="s">
        <v>585</v>
      </c>
    </row>
    <row r="202" s="13" customFormat="1">
      <c r="A202" s="13"/>
      <c r="B202" s="234"/>
      <c r="C202" s="235"/>
      <c r="D202" s="229" t="s">
        <v>242</v>
      </c>
      <c r="E202" s="236" t="s">
        <v>19</v>
      </c>
      <c r="F202" s="237" t="s">
        <v>586</v>
      </c>
      <c r="G202" s="235"/>
      <c r="H202" s="238">
        <v>16.800000000000001</v>
      </c>
      <c r="I202" s="239"/>
      <c r="J202" s="235"/>
      <c r="K202" s="235"/>
      <c r="L202" s="240"/>
      <c r="M202" s="241"/>
      <c r="N202" s="242"/>
      <c r="O202" s="242"/>
      <c r="P202" s="242"/>
      <c r="Q202" s="242"/>
      <c r="R202" s="242"/>
      <c r="S202" s="242"/>
      <c r="T202" s="24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4" t="s">
        <v>242</v>
      </c>
      <c r="AU202" s="244" t="s">
        <v>79</v>
      </c>
      <c r="AV202" s="13" t="s">
        <v>79</v>
      </c>
      <c r="AW202" s="13" t="s">
        <v>32</v>
      </c>
      <c r="AX202" s="13" t="s">
        <v>75</v>
      </c>
      <c r="AY202" s="244" t="s">
        <v>227</v>
      </c>
    </row>
    <row r="203" s="2" customFormat="1" ht="16.5" customHeight="1">
      <c r="A203" s="39"/>
      <c r="B203" s="40"/>
      <c r="C203" s="266" t="s">
        <v>409</v>
      </c>
      <c r="D203" s="266" t="s">
        <v>328</v>
      </c>
      <c r="E203" s="267" t="s">
        <v>387</v>
      </c>
      <c r="F203" s="268" t="s">
        <v>388</v>
      </c>
      <c r="G203" s="269" t="s">
        <v>168</v>
      </c>
      <c r="H203" s="270">
        <v>0.95799999999999996</v>
      </c>
      <c r="I203" s="271"/>
      <c r="J203" s="272">
        <f>ROUND(I203*H203,2)</f>
        <v>0</v>
      </c>
      <c r="K203" s="268" t="s">
        <v>232</v>
      </c>
      <c r="L203" s="273"/>
      <c r="M203" s="274" t="s">
        <v>19</v>
      </c>
      <c r="N203" s="275" t="s">
        <v>42</v>
      </c>
      <c r="O203" s="85"/>
      <c r="P203" s="225">
        <f>O203*H203</f>
        <v>0</v>
      </c>
      <c r="Q203" s="225">
        <v>2.234</v>
      </c>
      <c r="R203" s="225">
        <f>Q203*H203</f>
        <v>2.1401719999999997</v>
      </c>
      <c r="S203" s="225">
        <v>0</v>
      </c>
      <c r="T203" s="226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27" t="s">
        <v>331</v>
      </c>
      <c r="AT203" s="227" t="s">
        <v>328</v>
      </c>
      <c r="AU203" s="227" t="s">
        <v>79</v>
      </c>
      <c r="AY203" s="18" t="s">
        <v>227</v>
      </c>
      <c r="BE203" s="228">
        <f>IF(N203="základní",J203,0)</f>
        <v>0</v>
      </c>
      <c r="BF203" s="228">
        <f>IF(N203="snížená",J203,0)</f>
        <v>0</v>
      </c>
      <c r="BG203" s="228">
        <f>IF(N203="zákl. přenesená",J203,0)</f>
        <v>0</v>
      </c>
      <c r="BH203" s="228">
        <f>IF(N203="sníž. přenesená",J203,0)</f>
        <v>0</v>
      </c>
      <c r="BI203" s="228">
        <f>IF(N203="nulová",J203,0)</f>
        <v>0</v>
      </c>
      <c r="BJ203" s="18" t="s">
        <v>75</v>
      </c>
      <c r="BK203" s="228">
        <f>ROUND(I203*H203,2)</f>
        <v>0</v>
      </c>
      <c r="BL203" s="18" t="s">
        <v>331</v>
      </c>
      <c r="BM203" s="227" t="s">
        <v>587</v>
      </c>
    </row>
    <row r="204" s="13" customFormat="1">
      <c r="A204" s="13"/>
      <c r="B204" s="234"/>
      <c r="C204" s="235"/>
      <c r="D204" s="229" t="s">
        <v>242</v>
      </c>
      <c r="E204" s="236" t="s">
        <v>19</v>
      </c>
      <c r="F204" s="237" t="s">
        <v>588</v>
      </c>
      <c r="G204" s="235"/>
      <c r="H204" s="238">
        <v>0.95799999999999996</v>
      </c>
      <c r="I204" s="239"/>
      <c r="J204" s="235"/>
      <c r="K204" s="235"/>
      <c r="L204" s="240"/>
      <c r="M204" s="241"/>
      <c r="N204" s="242"/>
      <c r="O204" s="242"/>
      <c r="P204" s="242"/>
      <c r="Q204" s="242"/>
      <c r="R204" s="242"/>
      <c r="S204" s="242"/>
      <c r="T204" s="24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4" t="s">
        <v>242</v>
      </c>
      <c r="AU204" s="244" t="s">
        <v>79</v>
      </c>
      <c r="AV204" s="13" t="s">
        <v>79</v>
      </c>
      <c r="AW204" s="13" t="s">
        <v>32</v>
      </c>
      <c r="AX204" s="13" t="s">
        <v>75</v>
      </c>
      <c r="AY204" s="244" t="s">
        <v>227</v>
      </c>
    </row>
    <row r="205" s="2" customFormat="1" ht="90" customHeight="1">
      <c r="A205" s="39"/>
      <c r="B205" s="40"/>
      <c r="C205" s="216" t="s">
        <v>414</v>
      </c>
      <c r="D205" s="216" t="s">
        <v>229</v>
      </c>
      <c r="E205" s="217" t="s">
        <v>829</v>
      </c>
      <c r="F205" s="218" t="s">
        <v>830</v>
      </c>
      <c r="G205" s="219" t="s">
        <v>259</v>
      </c>
      <c r="H205" s="220">
        <v>35.951999999999998</v>
      </c>
      <c r="I205" s="221"/>
      <c r="J205" s="222">
        <f>ROUND(I205*H205,2)</f>
        <v>0</v>
      </c>
      <c r="K205" s="218" t="s">
        <v>232</v>
      </c>
      <c r="L205" s="45"/>
      <c r="M205" s="223" t="s">
        <v>19</v>
      </c>
      <c r="N205" s="224" t="s">
        <v>42</v>
      </c>
      <c r="O205" s="85"/>
      <c r="P205" s="225">
        <f>O205*H205</f>
        <v>0</v>
      </c>
      <c r="Q205" s="225">
        <v>0</v>
      </c>
      <c r="R205" s="225">
        <f>Q205*H205</f>
        <v>0</v>
      </c>
      <c r="S205" s="225">
        <v>0</v>
      </c>
      <c r="T205" s="226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27" t="s">
        <v>233</v>
      </c>
      <c r="AT205" s="227" t="s">
        <v>229</v>
      </c>
      <c r="AU205" s="227" t="s">
        <v>79</v>
      </c>
      <c r="AY205" s="18" t="s">
        <v>227</v>
      </c>
      <c r="BE205" s="228">
        <f>IF(N205="základní",J205,0)</f>
        <v>0</v>
      </c>
      <c r="BF205" s="228">
        <f>IF(N205="snížená",J205,0)</f>
        <v>0</v>
      </c>
      <c r="BG205" s="228">
        <f>IF(N205="zákl. přenesená",J205,0)</f>
        <v>0</v>
      </c>
      <c r="BH205" s="228">
        <f>IF(N205="sníž. přenesená",J205,0)</f>
        <v>0</v>
      </c>
      <c r="BI205" s="228">
        <f>IF(N205="nulová",J205,0)</f>
        <v>0</v>
      </c>
      <c r="BJ205" s="18" t="s">
        <v>75</v>
      </c>
      <c r="BK205" s="228">
        <f>ROUND(I205*H205,2)</f>
        <v>0</v>
      </c>
      <c r="BL205" s="18" t="s">
        <v>233</v>
      </c>
      <c r="BM205" s="227" t="s">
        <v>589</v>
      </c>
    </row>
    <row r="206" s="2" customFormat="1">
      <c r="A206" s="39"/>
      <c r="B206" s="40"/>
      <c r="C206" s="41"/>
      <c r="D206" s="229" t="s">
        <v>240</v>
      </c>
      <c r="E206" s="41"/>
      <c r="F206" s="230" t="s">
        <v>261</v>
      </c>
      <c r="G206" s="41"/>
      <c r="H206" s="41"/>
      <c r="I206" s="231"/>
      <c r="J206" s="41"/>
      <c r="K206" s="41"/>
      <c r="L206" s="45"/>
      <c r="M206" s="232"/>
      <c r="N206" s="233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240</v>
      </c>
      <c r="AU206" s="18" t="s">
        <v>79</v>
      </c>
    </row>
    <row r="207" s="13" customFormat="1">
      <c r="A207" s="13"/>
      <c r="B207" s="234"/>
      <c r="C207" s="235"/>
      <c r="D207" s="229" t="s">
        <v>242</v>
      </c>
      <c r="E207" s="236" t="s">
        <v>19</v>
      </c>
      <c r="F207" s="237" t="s">
        <v>590</v>
      </c>
      <c r="G207" s="235"/>
      <c r="H207" s="238">
        <v>35.951999999999998</v>
      </c>
      <c r="I207" s="239"/>
      <c r="J207" s="235"/>
      <c r="K207" s="235"/>
      <c r="L207" s="240"/>
      <c r="M207" s="241"/>
      <c r="N207" s="242"/>
      <c r="O207" s="242"/>
      <c r="P207" s="242"/>
      <c r="Q207" s="242"/>
      <c r="R207" s="242"/>
      <c r="S207" s="242"/>
      <c r="T207" s="24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4" t="s">
        <v>242</v>
      </c>
      <c r="AU207" s="244" t="s">
        <v>79</v>
      </c>
      <c r="AV207" s="13" t="s">
        <v>79</v>
      </c>
      <c r="AW207" s="13" t="s">
        <v>32</v>
      </c>
      <c r="AX207" s="13" t="s">
        <v>75</v>
      </c>
      <c r="AY207" s="244" t="s">
        <v>227</v>
      </c>
    </row>
    <row r="208" s="2" customFormat="1" ht="78" customHeight="1">
      <c r="A208" s="39"/>
      <c r="B208" s="40"/>
      <c r="C208" s="216" t="s">
        <v>420</v>
      </c>
      <c r="D208" s="216" t="s">
        <v>229</v>
      </c>
      <c r="E208" s="217" t="s">
        <v>591</v>
      </c>
      <c r="F208" s="218" t="s">
        <v>592</v>
      </c>
      <c r="G208" s="219" t="s">
        <v>259</v>
      </c>
      <c r="H208" s="220">
        <v>2.1070000000000002</v>
      </c>
      <c r="I208" s="221"/>
      <c r="J208" s="222">
        <f>ROUND(I208*H208,2)</f>
        <v>0</v>
      </c>
      <c r="K208" s="218" t="s">
        <v>232</v>
      </c>
      <c r="L208" s="45"/>
      <c r="M208" s="223" t="s">
        <v>19</v>
      </c>
      <c r="N208" s="224" t="s">
        <v>42</v>
      </c>
      <c r="O208" s="85"/>
      <c r="P208" s="225">
        <f>O208*H208</f>
        <v>0</v>
      </c>
      <c r="Q208" s="225">
        <v>0</v>
      </c>
      <c r="R208" s="225">
        <f>Q208*H208</f>
        <v>0</v>
      </c>
      <c r="S208" s="225">
        <v>0</v>
      </c>
      <c r="T208" s="226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27" t="s">
        <v>233</v>
      </c>
      <c r="AT208" s="227" t="s">
        <v>229</v>
      </c>
      <c r="AU208" s="227" t="s">
        <v>79</v>
      </c>
      <c r="AY208" s="18" t="s">
        <v>227</v>
      </c>
      <c r="BE208" s="228">
        <f>IF(N208="základní",J208,0)</f>
        <v>0</v>
      </c>
      <c r="BF208" s="228">
        <f>IF(N208="snížená",J208,0)</f>
        <v>0</v>
      </c>
      <c r="BG208" s="228">
        <f>IF(N208="zákl. přenesená",J208,0)</f>
        <v>0</v>
      </c>
      <c r="BH208" s="228">
        <f>IF(N208="sníž. přenesená",J208,0)</f>
        <v>0</v>
      </c>
      <c r="BI208" s="228">
        <f>IF(N208="nulová",J208,0)</f>
        <v>0</v>
      </c>
      <c r="BJ208" s="18" t="s">
        <v>75</v>
      </c>
      <c r="BK208" s="228">
        <f>ROUND(I208*H208,2)</f>
        <v>0</v>
      </c>
      <c r="BL208" s="18" t="s">
        <v>233</v>
      </c>
      <c r="BM208" s="227" t="s">
        <v>593</v>
      </c>
    </row>
    <row r="209" s="2" customFormat="1">
      <c r="A209" s="39"/>
      <c r="B209" s="40"/>
      <c r="C209" s="41"/>
      <c r="D209" s="229" t="s">
        <v>240</v>
      </c>
      <c r="E209" s="41"/>
      <c r="F209" s="230" t="s">
        <v>261</v>
      </c>
      <c r="G209" s="41"/>
      <c r="H209" s="41"/>
      <c r="I209" s="231"/>
      <c r="J209" s="41"/>
      <c r="K209" s="41"/>
      <c r="L209" s="45"/>
      <c r="M209" s="232"/>
      <c r="N209" s="233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240</v>
      </c>
      <c r="AU209" s="18" t="s">
        <v>79</v>
      </c>
    </row>
    <row r="210" s="13" customFormat="1">
      <c r="A210" s="13"/>
      <c r="B210" s="234"/>
      <c r="C210" s="235"/>
      <c r="D210" s="229" t="s">
        <v>242</v>
      </c>
      <c r="E210" s="236" t="s">
        <v>19</v>
      </c>
      <c r="F210" s="237" t="s">
        <v>594</v>
      </c>
      <c r="G210" s="235"/>
      <c r="H210" s="238">
        <v>2.1070000000000002</v>
      </c>
      <c r="I210" s="239"/>
      <c r="J210" s="235"/>
      <c r="K210" s="235"/>
      <c r="L210" s="240"/>
      <c r="M210" s="241"/>
      <c r="N210" s="242"/>
      <c r="O210" s="242"/>
      <c r="P210" s="242"/>
      <c r="Q210" s="242"/>
      <c r="R210" s="242"/>
      <c r="S210" s="242"/>
      <c r="T210" s="24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4" t="s">
        <v>242</v>
      </c>
      <c r="AU210" s="244" t="s">
        <v>79</v>
      </c>
      <c r="AV210" s="13" t="s">
        <v>79</v>
      </c>
      <c r="AW210" s="13" t="s">
        <v>32</v>
      </c>
      <c r="AX210" s="13" t="s">
        <v>75</v>
      </c>
      <c r="AY210" s="244" t="s">
        <v>227</v>
      </c>
    </row>
    <row r="211" s="12" customFormat="1" ht="22.8" customHeight="1">
      <c r="A211" s="12"/>
      <c r="B211" s="200"/>
      <c r="C211" s="201"/>
      <c r="D211" s="202" t="s">
        <v>70</v>
      </c>
      <c r="E211" s="214" t="s">
        <v>288</v>
      </c>
      <c r="F211" s="214" t="s">
        <v>419</v>
      </c>
      <c r="G211" s="201"/>
      <c r="H211" s="201"/>
      <c r="I211" s="204"/>
      <c r="J211" s="215">
        <f>BK211</f>
        <v>0</v>
      </c>
      <c r="K211" s="201"/>
      <c r="L211" s="206"/>
      <c r="M211" s="207"/>
      <c r="N211" s="208"/>
      <c r="O211" s="208"/>
      <c r="P211" s="209">
        <f>SUM(P212:P232)</f>
        <v>0</v>
      </c>
      <c r="Q211" s="208"/>
      <c r="R211" s="209">
        <f>SUM(R212:R232)</f>
        <v>14.08558</v>
      </c>
      <c r="S211" s="208"/>
      <c r="T211" s="210">
        <f>SUM(T212:T232)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11" t="s">
        <v>75</v>
      </c>
      <c r="AT211" s="212" t="s">
        <v>70</v>
      </c>
      <c r="AU211" s="212" t="s">
        <v>75</v>
      </c>
      <c r="AY211" s="211" t="s">
        <v>227</v>
      </c>
      <c r="BK211" s="213">
        <f>SUM(BK212:BK232)</f>
        <v>0</v>
      </c>
    </row>
    <row r="212" s="2" customFormat="1" ht="37.8" customHeight="1">
      <c r="A212" s="39"/>
      <c r="B212" s="40"/>
      <c r="C212" s="216" t="s">
        <v>424</v>
      </c>
      <c r="D212" s="216" t="s">
        <v>229</v>
      </c>
      <c r="E212" s="217" t="s">
        <v>421</v>
      </c>
      <c r="F212" s="218" t="s">
        <v>422</v>
      </c>
      <c r="G212" s="219" t="s">
        <v>172</v>
      </c>
      <c r="H212" s="220">
        <v>56</v>
      </c>
      <c r="I212" s="221"/>
      <c r="J212" s="222">
        <f>ROUND(I212*H212,2)</f>
        <v>0</v>
      </c>
      <c r="K212" s="218" t="s">
        <v>232</v>
      </c>
      <c r="L212" s="45"/>
      <c r="M212" s="223" t="s">
        <v>19</v>
      </c>
      <c r="N212" s="224" t="s">
        <v>42</v>
      </c>
      <c r="O212" s="85"/>
      <c r="P212" s="225">
        <f>O212*H212</f>
        <v>0</v>
      </c>
      <c r="Q212" s="225">
        <v>0</v>
      </c>
      <c r="R212" s="225">
        <f>Q212*H212</f>
        <v>0</v>
      </c>
      <c r="S212" s="225">
        <v>0</v>
      </c>
      <c r="T212" s="226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27" t="s">
        <v>122</v>
      </c>
      <c r="AT212" s="227" t="s">
        <v>229</v>
      </c>
      <c r="AU212" s="227" t="s">
        <v>79</v>
      </c>
      <c r="AY212" s="18" t="s">
        <v>227</v>
      </c>
      <c r="BE212" s="228">
        <f>IF(N212="základní",J212,0)</f>
        <v>0</v>
      </c>
      <c r="BF212" s="228">
        <f>IF(N212="snížená",J212,0)</f>
        <v>0</v>
      </c>
      <c r="BG212" s="228">
        <f>IF(N212="zákl. přenesená",J212,0)</f>
        <v>0</v>
      </c>
      <c r="BH212" s="228">
        <f>IF(N212="sníž. přenesená",J212,0)</f>
        <v>0</v>
      </c>
      <c r="BI212" s="228">
        <f>IF(N212="nulová",J212,0)</f>
        <v>0</v>
      </c>
      <c r="BJ212" s="18" t="s">
        <v>75</v>
      </c>
      <c r="BK212" s="228">
        <f>ROUND(I212*H212,2)</f>
        <v>0</v>
      </c>
      <c r="BL212" s="18" t="s">
        <v>122</v>
      </c>
      <c r="BM212" s="227" t="s">
        <v>614</v>
      </c>
    </row>
    <row r="213" s="13" customFormat="1">
      <c r="A213" s="13"/>
      <c r="B213" s="234"/>
      <c r="C213" s="235"/>
      <c r="D213" s="229" t="s">
        <v>242</v>
      </c>
      <c r="E213" s="236" t="s">
        <v>19</v>
      </c>
      <c r="F213" s="237" t="s">
        <v>175</v>
      </c>
      <c r="G213" s="235"/>
      <c r="H213" s="238">
        <v>56</v>
      </c>
      <c r="I213" s="239"/>
      <c r="J213" s="235"/>
      <c r="K213" s="235"/>
      <c r="L213" s="240"/>
      <c r="M213" s="241"/>
      <c r="N213" s="242"/>
      <c r="O213" s="242"/>
      <c r="P213" s="242"/>
      <c r="Q213" s="242"/>
      <c r="R213" s="242"/>
      <c r="S213" s="242"/>
      <c r="T213" s="24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4" t="s">
        <v>242</v>
      </c>
      <c r="AU213" s="244" t="s">
        <v>79</v>
      </c>
      <c r="AV213" s="13" t="s">
        <v>79</v>
      </c>
      <c r="AW213" s="13" t="s">
        <v>32</v>
      </c>
      <c r="AX213" s="13" t="s">
        <v>75</v>
      </c>
      <c r="AY213" s="244" t="s">
        <v>227</v>
      </c>
    </row>
    <row r="214" s="2" customFormat="1" ht="44.25" customHeight="1">
      <c r="A214" s="39"/>
      <c r="B214" s="40"/>
      <c r="C214" s="216" t="s">
        <v>428</v>
      </c>
      <c r="D214" s="216" t="s">
        <v>229</v>
      </c>
      <c r="E214" s="217" t="s">
        <v>425</v>
      </c>
      <c r="F214" s="218" t="s">
        <v>426</v>
      </c>
      <c r="G214" s="219" t="s">
        <v>172</v>
      </c>
      <c r="H214" s="220">
        <v>18</v>
      </c>
      <c r="I214" s="221"/>
      <c r="J214" s="222">
        <f>ROUND(I214*H214,2)</f>
        <v>0</v>
      </c>
      <c r="K214" s="218" t="s">
        <v>232</v>
      </c>
      <c r="L214" s="45"/>
      <c r="M214" s="223" t="s">
        <v>19</v>
      </c>
      <c r="N214" s="224" t="s">
        <v>42</v>
      </c>
      <c r="O214" s="85"/>
      <c r="P214" s="225">
        <f>O214*H214</f>
        <v>0</v>
      </c>
      <c r="Q214" s="225">
        <v>0</v>
      </c>
      <c r="R214" s="225">
        <f>Q214*H214</f>
        <v>0</v>
      </c>
      <c r="S214" s="225">
        <v>0</v>
      </c>
      <c r="T214" s="226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27" t="s">
        <v>233</v>
      </c>
      <c r="AT214" s="227" t="s">
        <v>229</v>
      </c>
      <c r="AU214" s="227" t="s">
        <v>79</v>
      </c>
      <c r="AY214" s="18" t="s">
        <v>227</v>
      </c>
      <c r="BE214" s="228">
        <f>IF(N214="základní",J214,0)</f>
        <v>0</v>
      </c>
      <c r="BF214" s="228">
        <f>IF(N214="snížená",J214,0)</f>
        <v>0</v>
      </c>
      <c r="BG214" s="228">
        <f>IF(N214="zákl. přenesená",J214,0)</f>
        <v>0</v>
      </c>
      <c r="BH214" s="228">
        <f>IF(N214="sníž. přenesená",J214,0)</f>
        <v>0</v>
      </c>
      <c r="BI214" s="228">
        <f>IF(N214="nulová",J214,0)</f>
        <v>0</v>
      </c>
      <c r="BJ214" s="18" t="s">
        <v>75</v>
      </c>
      <c r="BK214" s="228">
        <f>ROUND(I214*H214,2)</f>
        <v>0</v>
      </c>
      <c r="BL214" s="18" t="s">
        <v>233</v>
      </c>
      <c r="BM214" s="227" t="s">
        <v>615</v>
      </c>
    </row>
    <row r="215" s="13" customFormat="1">
      <c r="A215" s="13"/>
      <c r="B215" s="234"/>
      <c r="C215" s="235"/>
      <c r="D215" s="229" t="s">
        <v>242</v>
      </c>
      <c r="E215" s="236" t="s">
        <v>19</v>
      </c>
      <c r="F215" s="237" t="s">
        <v>170</v>
      </c>
      <c r="G215" s="235"/>
      <c r="H215" s="238">
        <v>18</v>
      </c>
      <c r="I215" s="239"/>
      <c r="J215" s="235"/>
      <c r="K215" s="235"/>
      <c r="L215" s="240"/>
      <c r="M215" s="241"/>
      <c r="N215" s="242"/>
      <c r="O215" s="242"/>
      <c r="P215" s="242"/>
      <c r="Q215" s="242"/>
      <c r="R215" s="242"/>
      <c r="S215" s="242"/>
      <c r="T215" s="24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4" t="s">
        <v>242</v>
      </c>
      <c r="AU215" s="244" t="s">
        <v>79</v>
      </c>
      <c r="AV215" s="13" t="s">
        <v>79</v>
      </c>
      <c r="AW215" s="13" t="s">
        <v>32</v>
      </c>
      <c r="AX215" s="13" t="s">
        <v>71</v>
      </c>
      <c r="AY215" s="244" t="s">
        <v>227</v>
      </c>
    </row>
    <row r="216" s="14" customFormat="1">
      <c r="A216" s="14"/>
      <c r="B216" s="245"/>
      <c r="C216" s="246"/>
      <c r="D216" s="229" t="s">
        <v>242</v>
      </c>
      <c r="E216" s="247" t="s">
        <v>496</v>
      </c>
      <c r="F216" s="248" t="s">
        <v>244</v>
      </c>
      <c r="G216" s="246"/>
      <c r="H216" s="249">
        <v>18</v>
      </c>
      <c r="I216" s="250"/>
      <c r="J216" s="246"/>
      <c r="K216" s="246"/>
      <c r="L216" s="251"/>
      <c r="M216" s="252"/>
      <c r="N216" s="253"/>
      <c r="O216" s="253"/>
      <c r="P216" s="253"/>
      <c r="Q216" s="253"/>
      <c r="R216" s="253"/>
      <c r="S216" s="253"/>
      <c r="T216" s="25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5" t="s">
        <v>242</v>
      </c>
      <c r="AU216" s="255" t="s">
        <v>79</v>
      </c>
      <c r="AV216" s="14" t="s">
        <v>122</v>
      </c>
      <c r="AW216" s="14" t="s">
        <v>32</v>
      </c>
      <c r="AX216" s="14" t="s">
        <v>75</v>
      </c>
      <c r="AY216" s="255" t="s">
        <v>227</v>
      </c>
    </row>
    <row r="217" s="2" customFormat="1" ht="37.8" customHeight="1">
      <c r="A217" s="39"/>
      <c r="B217" s="40"/>
      <c r="C217" s="216" t="s">
        <v>432</v>
      </c>
      <c r="D217" s="216" t="s">
        <v>229</v>
      </c>
      <c r="E217" s="217" t="s">
        <v>429</v>
      </c>
      <c r="F217" s="218" t="s">
        <v>430</v>
      </c>
      <c r="G217" s="219" t="s">
        <v>172</v>
      </c>
      <c r="H217" s="220">
        <v>18</v>
      </c>
      <c r="I217" s="221"/>
      <c r="J217" s="222">
        <f>ROUND(I217*H217,2)</f>
        <v>0</v>
      </c>
      <c r="K217" s="218" t="s">
        <v>232</v>
      </c>
      <c r="L217" s="45"/>
      <c r="M217" s="223" t="s">
        <v>19</v>
      </c>
      <c r="N217" s="224" t="s">
        <v>42</v>
      </c>
      <c r="O217" s="85"/>
      <c r="P217" s="225">
        <f>O217*H217</f>
        <v>0</v>
      </c>
      <c r="Q217" s="225">
        <v>0</v>
      </c>
      <c r="R217" s="225">
        <f>Q217*H217</f>
        <v>0</v>
      </c>
      <c r="S217" s="225">
        <v>0</v>
      </c>
      <c r="T217" s="226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27" t="s">
        <v>122</v>
      </c>
      <c r="AT217" s="227" t="s">
        <v>229</v>
      </c>
      <c r="AU217" s="227" t="s">
        <v>79</v>
      </c>
      <c r="AY217" s="18" t="s">
        <v>227</v>
      </c>
      <c r="BE217" s="228">
        <f>IF(N217="základní",J217,0)</f>
        <v>0</v>
      </c>
      <c r="BF217" s="228">
        <f>IF(N217="snížená",J217,0)</f>
        <v>0</v>
      </c>
      <c r="BG217" s="228">
        <f>IF(N217="zákl. přenesená",J217,0)</f>
        <v>0</v>
      </c>
      <c r="BH217" s="228">
        <f>IF(N217="sníž. přenesená",J217,0)</f>
        <v>0</v>
      </c>
      <c r="BI217" s="228">
        <f>IF(N217="nulová",J217,0)</f>
        <v>0</v>
      </c>
      <c r="BJ217" s="18" t="s">
        <v>75</v>
      </c>
      <c r="BK217" s="228">
        <f>ROUND(I217*H217,2)</f>
        <v>0</v>
      </c>
      <c r="BL217" s="18" t="s">
        <v>122</v>
      </c>
      <c r="BM217" s="227" t="s">
        <v>618</v>
      </c>
    </row>
    <row r="218" s="13" customFormat="1">
      <c r="A218" s="13"/>
      <c r="B218" s="234"/>
      <c r="C218" s="235"/>
      <c r="D218" s="229" t="s">
        <v>242</v>
      </c>
      <c r="E218" s="236" t="s">
        <v>19</v>
      </c>
      <c r="F218" s="237" t="s">
        <v>496</v>
      </c>
      <c r="G218" s="235"/>
      <c r="H218" s="238">
        <v>18</v>
      </c>
      <c r="I218" s="239"/>
      <c r="J218" s="235"/>
      <c r="K218" s="235"/>
      <c r="L218" s="240"/>
      <c r="M218" s="241"/>
      <c r="N218" s="242"/>
      <c r="O218" s="242"/>
      <c r="P218" s="242"/>
      <c r="Q218" s="242"/>
      <c r="R218" s="242"/>
      <c r="S218" s="242"/>
      <c r="T218" s="24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4" t="s">
        <v>242</v>
      </c>
      <c r="AU218" s="244" t="s">
        <v>79</v>
      </c>
      <c r="AV218" s="13" t="s">
        <v>79</v>
      </c>
      <c r="AW218" s="13" t="s">
        <v>32</v>
      </c>
      <c r="AX218" s="13" t="s">
        <v>75</v>
      </c>
      <c r="AY218" s="244" t="s">
        <v>227</v>
      </c>
    </row>
    <row r="219" s="2" customFormat="1" ht="16.5" customHeight="1">
      <c r="A219" s="39"/>
      <c r="B219" s="40"/>
      <c r="C219" s="266" t="s">
        <v>436</v>
      </c>
      <c r="D219" s="266" t="s">
        <v>328</v>
      </c>
      <c r="E219" s="267" t="s">
        <v>433</v>
      </c>
      <c r="F219" s="268" t="s">
        <v>434</v>
      </c>
      <c r="G219" s="269" t="s">
        <v>172</v>
      </c>
      <c r="H219" s="270">
        <v>18</v>
      </c>
      <c r="I219" s="271"/>
      <c r="J219" s="272">
        <f>ROUND(I219*H219,2)</f>
        <v>0</v>
      </c>
      <c r="K219" s="268" t="s">
        <v>232</v>
      </c>
      <c r="L219" s="273"/>
      <c r="M219" s="274" t="s">
        <v>19</v>
      </c>
      <c r="N219" s="275" t="s">
        <v>42</v>
      </c>
      <c r="O219" s="85"/>
      <c r="P219" s="225">
        <f>O219*H219</f>
        <v>0</v>
      </c>
      <c r="Q219" s="225">
        <v>0.00031</v>
      </c>
      <c r="R219" s="225">
        <f>Q219*H219</f>
        <v>0.0055799999999999999</v>
      </c>
      <c r="S219" s="225">
        <v>0</v>
      </c>
      <c r="T219" s="226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27" t="s">
        <v>331</v>
      </c>
      <c r="AT219" s="227" t="s">
        <v>328</v>
      </c>
      <c r="AU219" s="227" t="s">
        <v>79</v>
      </c>
      <c r="AY219" s="18" t="s">
        <v>227</v>
      </c>
      <c r="BE219" s="228">
        <f>IF(N219="základní",J219,0)</f>
        <v>0</v>
      </c>
      <c r="BF219" s="228">
        <f>IF(N219="snížená",J219,0)</f>
        <v>0</v>
      </c>
      <c r="BG219" s="228">
        <f>IF(N219="zákl. přenesená",J219,0)</f>
        <v>0</v>
      </c>
      <c r="BH219" s="228">
        <f>IF(N219="sníž. přenesená",J219,0)</f>
        <v>0</v>
      </c>
      <c r="BI219" s="228">
        <f>IF(N219="nulová",J219,0)</f>
        <v>0</v>
      </c>
      <c r="BJ219" s="18" t="s">
        <v>75</v>
      </c>
      <c r="BK219" s="228">
        <f>ROUND(I219*H219,2)</f>
        <v>0</v>
      </c>
      <c r="BL219" s="18" t="s">
        <v>331</v>
      </c>
      <c r="BM219" s="227" t="s">
        <v>619</v>
      </c>
    </row>
    <row r="220" s="13" customFormat="1">
      <c r="A220" s="13"/>
      <c r="B220" s="234"/>
      <c r="C220" s="235"/>
      <c r="D220" s="229" t="s">
        <v>242</v>
      </c>
      <c r="E220" s="236" t="s">
        <v>19</v>
      </c>
      <c r="F220" s="237" t="s">
        <v>496</v>
      </c>
      <c r="G220" s="235"/>
      <c r="H220" s="238">
        <v>18</v>
      </c>
      <c r="I220" s="239"/>
      <c r="J220" s="235"/>
      <c r="K220" s="235"/>
      <c r="L220" s="240"/>
      <c r="M220" s="241"/>
      <c r="N220" s="242"/>
      <c r="O220" s="242"/>
      <c r="P220" s="242"/>
      <c r="Q220" s="242"/>
      <c r="R220" s="242"/>
      <c r="S220" s="242"/>
      <c r="T220" s="24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4" t="s">
        <v>242</v>
      </c>
      <c r="AU220" s="244" t="s">
        <v>79</v>
      </c>
      <c r="AV220" s="13" t="s">
        <v>79</v>
      </c>
      <c r="AW220" s="13" t="s">
        <v>32</v>
      </c>
      <c r="AX220" s="13" t="s">
        <v>75</v>
      </c>
      <c r="AY220" s="244" t="s">
        <v>227</v>
      </c>
    </row>
    <row r="221" s="2" customFormat="1" ht="16.5" customHeight="1">
      <c r="A221" s="39"/>
      <c r="B221" s="40"/>
      <c r="C221" s="266" t="s">
        <v>442</v>
      </c>
      <c r="D221" s="266" t="s">
        <v>328</v>
      </c>
      <c r="E221" s="267" t="s">
        <v>437</v>
      </c>
      <c r="F221" s="268" t="s">
        <v>438</v>
      </c>
      <c r="G221" s="269" t="s">
        <v>259</v>
      </c>
      <c r="H221" s="270">
        <v>14.08</v>
      </c>
      <c r="I221" s="271"/>
      <c r="J221" s="272">
        <f>ROUND(I221*H221,2)</f>
        <v>0</v>
      </c>
      <c r="K221" s="268" t="s">
        <v>232</v>
      </c>
      <c r="L221" s="273"/>
      <c r="M221" s="274" t="s">
        <v>19</v>
      </c>
      <c r="N221" s="275" t="s">
        <v>42</v>
      </c>
      <c r="O221" s="85"/>
      <c r="P221" s="225">
        <f>O221*H221</f>
        <v>0</v>
      </c>
      <c r="Q221" s="225">
        <v>1</v>
      </c>
      <c r="R221" s="225">
        <f>Q221*H221</f>
        <v>14.08</v>
      </c>
      <c r="S221" s="225">
        <v>0</v>
      </c>
      <c r="T221" s="226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27" t="s">
        <v>331</v>
      </c>
      <c r="AT221" s="227" t="s">
        <v>328</v>
      </c>
      <c r="AU221" s="227" t="s">
        <v>79</v>
      </c>
      <c r="AY221" s="18" t="s">
        <v>227</v>
      </c>
      <c r="BE221" s="228">
        <f>IF(N221="základní",J221,0)</f>
        <v>0</v>
      </c>
      <c r="BF221" s="228">
        <f>IF(N221="snížená",J221,0)</f>
        <v>0</v>
      </c>
      <c r="BG221" s="228">
        <f>IF(N221="zákl. přenesená",J221,0)</f>
        <v>0</v>
      </c>
      <c r="BH221" s="228">
        <f>IF(N221="sníž. přenesená",J221,0)</f>
        <v>0</v>
      </c>
      <c r="BI221" s="228">
        <f>IF(N221="nulová",J221,0)</f>
        <v>0</v>
      </c>
      <c r="BJ221" s="18" t="s">
        <v>75</v>
      </c>
      <c r="BK221" s="228">
        <f>ROUND(I221*H221,2)</f>
        <v>0</v>
      </c>
      <c r="BL221" s="18" t="s">
        <v>331</v>
      </c>
      <c r="BM221" s="227" t="s">
        <v>621</v>
      </c>
    </row>
    <row r="222" s="13" customFormat="1">
      <c r="A222" s="13"/>
      <c r="B222" s="234"/>
      <c r="C222" s="235"/>
      <c r="D222" s="229" t="s">
        <v>242</v>
      </c>
      <c r="E222" s="236" t="s">
        <v>19</v>
      </c>
      <c r="F222" s="237" t="s">
        <v>622</v>
      </c>
      <c r="G222" s="235"/>
      <c r="H222" s="238">
        <v>7.9199999999999999</v>
      </c>
      <c r="I222" s="239"/>
      <c r="J222" s="235"/>
      <c r="K222" s="235"/>
      <c r="L222" s="240"/>
      <c r="M222" s="241"/>
      <c r="N222" s="242"/>
      <c r="O222" s="242"/>
      <c r="P222" s="242"/>
      <c r="Q222" s="242"/>
      <c r="R222" s="242"/>
      <c r="S222" s="242"/>
      <c r="T222" s="24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4" t="s">
        <v>242</v>
      </c>
      <c r="AU222" s="244" t="s">
        <v>79</v>
      </c>
      <c r="AV222" s="13" t="s">
        <v>79</v>
      </c>
      <c r="AW222" s="13" t="s">
        <v>32</v>
      </c>
      <c r="AX222" s="13" t="s">
        <v>71</v>
      </c>
      <c r="AY222" s="244" t="s">
        <v>227</v>
      </c>
    </row>
    <row r="223" s="13" customFormat="1">
      <c r="A223" s="13"/>
      <c r="B223" s="234"/>
      <c r="C223" s="235"/>
      <c r="D223" s="229" t="s">
        <v>242</v>
      </c>
      <c r="E223" s="236" t="s">
        <v>19</v>
      </c>
      <c r="F223" s="237" t="s">
        <v>441</v>
      </c>
      <c r="G223" s="235"/>
      <c r="H223" s="238">
        <v>6.1600000000000001</v>
      </c>
      <c r="I223" s="239"/>
      <c r="J223" s="235"/>
      <c r="K223" s="235"/>
      <c r="L223" s="240"/>
      <c r="M223" s="241"/>
      <c r="N223" s="242"/>
      <c r="O223" s="242"/>
      <c r="P223" s="242"/>
      <c r="Q223" s="242"/>
      <c r="R223" s="242"/>
      <c r="S223" s="242"/>
      <c r="T223" s="24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4" t="s">
        <v>242</v>
      </c>
      <c r="AU223" s="244" t="s">
        <v>79</v>
      </c>
      <c r="AV223" s="13" t="s">
        <v>79</v>
      </c>
      <c r="AW223" s="13" t="s">
        <v>32</v>
      </c>
      <c r="AX223" s="13" t="s">
        <v>71</v>
      </c>
      <c r="AY223" s="244" t="s">
        <v>227</v>
      </c>
    </row>
    <row r="224" s="14" customFormat="1">
      <c r="A224" s="14"/>
      <c r="B224" s="245"/>
      <c r="C224" s="246"/>
      <c r="D224" s="229" t="s">
        <v>242</v>
      </c>
      <c r="E224" s="247" t="s">
        <v>19</v>
      </c>
      <c r="F224" s="248" t="s">
        <v>244</v>
      </c>
      <c r="G224" s="246"/>
      <c r="H224" s="249">
        <v>14.08</v>
      </c>
      <c r="I224" s="250"/>
      <c r="J224" s="246"/>
      <c r="K224" s="246"/>
      <c r="L224" s="251"/>
      <c r="M224" s="252"/>
      <c r="N224" s="253"/>
      <c r="O224" s="253"/>
      <c r="P224" s="253"/>
      <c r="Q224" s="253"/>
      <c r="R224" s="253"/>
      <c r="S224" s="253"/>
      <c r="T224" s="254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5" t="s">
        <v>242</v>
      </c>
      <c r="AU224" s="255" t="s">
        <v>79</v>
      </c>
      <c r="AV224" s="14" t="s">
        <v>122</v>
      </c>
      <c r="AW224" s="14" t="s">
        <v>32</v>
      </c>
      <c r="AX224" s="14" t="s">
        <v>75</v>
      </c>
      <c r="AY224" s="255" t="s">
        <v>227</v>
      </c>
    </row>
    <row r="225" s="2" customFormat="1" ht="16.5" customHeight="1">
      <c r="A225" s="39"/>
      <c r="B225" s="40"/>
      <c r="C225" s="266" t="s">
        <v>446</v>
      </c>
      <c r="D225" s="266" t="s">
        <v>328</v>
      </c>
      <c r="E225" s="267" t="s">
        <v>443</v>
      </c>
      <c r="F225" s="268" t="s">
        <v>444</v>
      </c>
      <c r="G225" s="269" t="s">
        <v>180</v>
      </c>
      <c r="H225" s="270">
        <v>18</v>
      </c>
      <c r="I225" s="271"/>
      <c r="J225" s="272">
        <f>ROUND(I225*H225,2)</f>
        <v>0</v>
      </c>
      <c r="K225" s="268" t="s">
        <v>232</v>
      </c>
      <c r="L225" s="273"/>
      <c r="M225" s="274" t="s">
        <v>19</v>
      </c>
      <c r="N225" s="275" t="s">
        <v>42</v>
      </c>
      <c r="O225" s="85"/>
      <c r="P225" s="225">
        <f>O225*H225</f>
        <v>0</v>
      </c>
      <c r="Q225" s="225">
        <v>0</v>
      </c>
      <c r="R225" s="225">
        <f>Q225*H225</f>
        <v>0</v>
      </c>
      <c r="S225" s="225">
        <v>0</v>
      </c>
      <c r="T225" s="226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27" t="s">
        <v>331</v>
      </c>
      <c r="AT225" s="227" t="s">
        <v>328</v>
      </c>
      <c r="AU225" s="227" t="s">
        <v>79</v>
      </c>
      <c r="AY225" s="18" t="s">
        <v>227</v>
      </c>
      <c r="BE225" s="228">
        <f>IF(N225="základní",J225,0)</f>
        <v>0</v>
      </c>
      <c r="BF225" s="228">
        <f>IF(N225="snížená",J225,0)</f>
        <v>0</v>
      </c>
      <c r="BG225" s="228">
        <f>IF(N225="zákl. přenesená",J225,0)</f>
        <v>0</v>
      </c>
      <c r="BH225" s="228">
        <f>IF(N225="sníž. přenesená",J225,0)</f>
        <v>0</v>
      </c>
      <c r="BI225" s="228">
        <f>IF(N225="nulová",J225,0)</f>
        <v>0</v>
      </c>
      <c r="BJ225" s="18" t="s">
        <v>75</v>
      </c>
      <c r="BK225" s="228">
        <f>ROUND(I225*H225,2)</f>
        <v>0</v>
      </c>
      <c r="BL225" s="18" t="s">
        <v>331</v>
      </c>
      <c r="BM225" s="227" t="s">
        <v>623</v>
      </c>
    </row>
    <row r="226" s="2" customFormat="1" ht="16.5" customHeight="1">
      <c r="A226" s="39"/>
      <c r="B226" s="40"/>
      <c r="C226" s="266" t="s">
        <v>451</v>
      </c>
      <c r="D226" s="266" t="s">
        <v>328</v>
      </c>
      <c r="E226" s="267" t="s">
        <v>447</v>
      </c>
      <c r="F226" s="268" t="s">
        <v>448</v>
      </c>
      <c r="G226" s="269" t="s">
        <v>180</v>
      </c>
      <c r="H226" s="270">
        <v>33.600000000000001</v>
      </c>
      <c r="I226" s="271"/>
      <c r="J226" s="272">
        <f>ROUND(I226*H226,2)</f>
        <v>0</v>
      </c>
      <c r="K226" s="268" t="s">
        <v>232</v>
      </c>
      <c r="L226" s="273"/>
      <c r="M226" s="274" t="s">
        <v>19</v>
      </c>
      <c r="N226" s="275" t="s">
        <v>42</v>
      </c>
      <c r="O226" s="85"/>
      <c r="P226" s="225">
        <f>O226*H226</f>
        <v>0</v>
      </c>
      <c r="Q226" s="225">
        <v>0</v>
      </c>
      <c r="R226" s="225">
        <f>Q226*H226</f>
        <v>0</v>
      </c>
      <c r="S226" s="225">
        <v>0</v>
      </c>
      <c r="T226" s="226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27" t="s">
        <v>331</v>
      </c>
      <c r="AT226" s="227" t="s">
        <v>328</v>
      </c>
      <c r="AU226" s="227" t="s">
        <v>79</v>
      </c>
      <c r="AY226" s="18" t="s">
        <v>227</v>
      </c>
      <c r="BE226" s="228">
        <f>IF(N226="základní",J226,0)</f>
        <v>0</v>
      </c>
      <c r="BF226" s="228">
        <f>IF(N226="snížená",J226,0)</f>
        <v>0</v>
      </c>
      <c r="BG226" s="228">
        <f>IF(N226="zákl. přenesená",J226,0)</f>
        <v>0</v>
      </c>
      <c r="BH226" s="228">
        <f>IF(N226="sníž. přenesená",J226,0)</f>
        <v>0</v>
      </c>
      <c r="BI226" s="228">
        <f>IF(N226="nulová",J226,0)</f>
        <v>0</v>
      </c>
      <c r="BJ226" s="18" t="s">
        <v>75</v>
      </c>
      <c r="BK226" s="228">
        <f>ROUND(I226*H226,2)</f>
        <v>0</v>
      </c>
      <c r="BL226" s="18" t="s">
        <v>331</v>
      </c>
      <c r="BM226" s="227" t="s">
        <v>625</v>
      </c>
    </row>
    <row r="227" s="13" customFormat="1">
      <c r="A227" s="13"/>
      <c r="B227" s="234"/>
      <c r="C227" s="235"/>
      <c r="D227" s="229" t="s">
        <v>242</v>
      </c>
      <c r="E227" s="236" t="s">
        <v>19</v>
      </c>
      <c r="F227" s="237" t="s">
        <v>626</v>
      </c>
      <c r="G227" s="235"/>
      <c r="H227" s="238">
        <v>33.600000000000001</v>
      </c>
      <c r="I227" s="239"/>
      <c r="J227" s="235"/>
      <c r="K227" s="235"/>
      <c r="L227" s="240"/>
      <c r="M227" s="241"/>
      <c r="N227" s="242"/>
      <c r="O227" s="242"/>
      <c r="P227" s="242"/>
      <c r="Q227" s="242"/>
      <c r="R227" s="242"/>
      <c r="S227" s="242"/>
      <c r="T227" s="24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4" t="s">
        <v>242</v>
      </c>
      <c r="AU227" s="244" t="s">
        <v>79</v>
      </c>
      <c r="AV227" s="13" t="s">
        <v>79</v>
      </c>
      <c r="AW227" s="13" t="s">
        <v>32</v>
      </c>
      <c r="AX227" s="13" t="s">
        <v>75</v>
      </c>
      <c r="AY227" s="244" t="s">
        <v>227</v>
      </c>
    </row>
    <row r="228" s="2" customFormat="1" ht="78" customHeight="1">
      <c r="A228" s="39"/>
      <c r="B228" s="40"/>
      <c r="C228" s="216" t="s">
        <v>458</v>
      </c>
      <c r="D228" s="216" t="s">
        <v>229</v>
      </c>
      <c r="E228" s="217" t="s">
        <v>591</v>
      </c>
      <c r="F228" s="218" t="s">
        <v>592</v>
      </c>
      <c r="G228" s="219" t="s">
        <v>259</v>
      </c>
      <c r="H228" s="220">
        <v>14.08</v>
      </c>
      <c r="I228" s="221"/>
      <c r="J228" s="222">
        <f>ROUND(I228*H228,2)</f>
        <v>0</v>
      </c>
      <c r="K228" s="218" t="s">
        <v>232</v>
      </c>
      <c r="L228" s="45"/>
      <c r="M228" s="223" t="s">
        <v>19</v>
      </c>
      <c r="N228" s="224" t="s">
        <v>42</v>
      </c>
      <c r="O228" s="85"/>
      <c r="P228" s="225">
        <f>O228*H228</f>
        <v>0</v>
      </c>
      <c r="Q228" s="225">
        <v>0</v>
      </c>
      <c r="R228" s="225">
        <f>Q228*H228</f>
        <v>0</v>
      </c>
      <c r="S228" s="225">
        <v>0</v>
      </c>
      <c r="T228" s="226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27" t="s">
        <v>233</v>
      </c>
      <c r="AT228" s="227" t="s">
        <v>229</v>
      </c>
      <c r="AU228" s="227" t="s">
        <v>79</v>
      </c>
      <c r="AY228" s="18" t="s">
        <v>227</v>
      </c>
      <c r="BE228" s="228">
        <f>IF(N228="základní",J228,0)</f>
        <v>0</v>
      </c>
      <c r="BF228" s="228">
        <f>IF(N228="snížená",J228,0)</f>
        <v>0</v>
      </c>
      <c r="BG228" s="228">
        <f>IF(N228="zákl. přenesená",J228,0)</f>
        <v>0</v>
      </c>
      <c r="BH228" s="228">
        <f>IF(N228="sníž. přenesená",J228,0)</f>
        <v>0</v>
      </c>
      <c r="BI228" s="228">
        <f>IF(N228="nulová",J228,0)</f>
        <v>0</v>
      </c>
      <c r="BJ228" s="18" t="s">
        <v>75</v>
      </c>
      <c r="BK228" s="228">
        <f>ROUND(I228*H228,2)</f>
        <v>0</v>
      </c>
      <c r="BL228" s="18" t="s">
        <v>233</v>
      </c>
      <c r="BM228" s="227" t="s">
        <v>628</v>
      </c>
    </row>
    <row r="229" s="2" customFormat="1">
      <c r="A229" s="39"/>
      <c r="B229" s="40"/>
      <c r="C229" s="41"/>
      <c r="D229" s="229" t="s">
        <v>240</v>
      </c>
      <c r="E229" s="41"/>
      <c r="F229" s="230" t="s">
        <v>261</v>
      </c>
      <c r="G229" s="41"/>
      <c r="H229" s="41"/>
      <c r="I229" s="231"/>
      <c r="J229" s="41"/>
      <c r="K229" s="41"/>
      <c r="L229" s="45"/>
      <c r="M229" s="232"/>
      <c r="N229" s="233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240</v>
      </c>
      <c r="AU229" s="18" t="s">
        <v>79</v>
      </c>
    </row>
    <row r="230" s="13" customFormat="1">
      <c r="A230" s="13"/>
      <c r="B230" s="234"/>
      <c r="C230" s="235"/>
      <c r="D230" s="229" t="s">
        <v>242</v>
      </c>
      <c r="E230" s="236" t="s">
        <v>19</v>
      </c>
      <c r="F230" s="237" t="s">
        <v>629</v>
      </c>
      <c r="G230" s="235"/>
      <c r="H230" s="238">
        <v>7.9199999999999999</v>
      </c>
      <c r="I230" s="239"/>
      <c r="J230" s="235"/>
      <c r="K230" s="235"/>
      <c r="L230" s="240"/>
      <c r="M230" s="241"/>
      <c r="N230" s="242"/>
      <c r="O230" s="242"/>
      <c r="P230" s="242"/>
      <c r="Q230" s="242"/>
      <c r="R230" s="242"/>
      <c r="S230" s="242"/>
      <c r="T230" s="24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4" t="s">
        <v>242</v>
      </c>
      <c r="AU230" s="244" t="s">
        <v>79</v>
      </c>
      <c r="AV230" s="13" t="s">
        <v>79</v>
      </c>
      <c r="AW230" s="13" t="s">
        <v>32</v>
      </c>
      <c r="AX230" s="13" t="s">
        <v>71</v>
      </c>
      <c r="AY230" s="244" t="s">
        <v>227</v>
      </c>
    </row>
    <row r="231" s="13" customFormat="1">
      <c r="A231" s="13"/>
      <c r="B231" s="234"/>
      <c r="C231" s="235"/>
      <c r="D231" s="229" t="s">
        <v>242</v>
      </c>
      <c r="E231" s="236" t="s">
        <v>19</v>
      </c>
      <c r="F231" s="237" t="s">
        <v>456</v>
      </c>
      <c r="G231" s="235"/>
      <c r="H231" s="238">
        <v>6.1600000000000001</v>
      </c>
      <c r="I231" s="239"/>
      <c r="J231" s="235"/>
      <c r="K231" s="235"/>
      <c r="L231" s="240"/>
      <c r="M231" s="241"/>
      <c r="N231" s="242"/>
      <c r="O231" s="242"/>
      <c r="P231" s="242"/>
      <c r="Q231" s="242"/>
      <c r="R231" s="242"/>
      <c r="S231" s="242"/>
      <c r="T231" s="24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4" t="s">
        <v>242</v>
      </c>
      <c r="AU231" s="244" t="s">
        <v>79</v>
      </c>
      <c r="AV231" s="13" t="s">
        <v>79</v>
      </c>
      <c r="AW231" s="13" t="s">
        <v>32</v>
      </c>
      <c r="AX231" s="13" t="s">
        <v>71</v>
      </c>
      <c r="AY231" s="244" t="s">
        <v>227</v>
      </c>
    </row>
    <row r="232" s="14" customFormat="1">
      <c r="A232" s="14"/>
      <c r="B232" s="245"/>
      <c r="C232" s="246"/>
      <c r="D232" s="229" t="s">
        <v>242</v>
      </c>
      <c r="E232" s="247" t="s">
        <v>19</v>
      </c>
      <c r="F232" s="248" t="s">
        <v>244</v>
      </c>
      <c r="G232" s="246"/>
      <c r="H232" s="249">
        <v>14.08</v>
      </c>
      <c r="I232" s="250"/>
      <c r="J232" s="246"/>
      <c r="K232" s="246"/>
      <c r="L232" s="251"/>
      <c r="M232" s="252"/>
      <c r="N232" s="253"/>
      <c r="O232" s="253"/>
      <c r="P232" s="253"/>
      <c r="Q232" s="253"/>
      <c r="R232" s="253"/>
      <c r="S232" s="253"/>
      <c r="T232" s="25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5" t="s">
        <v>242</v>
      </c>
      <c r="AU232" s="255" t="s">
        <v>79</v>
      </c>
      <c r="AV232" s="14" t="s">
        <v>122</v>
      </c>
      <c r="AW232" s="14" t="s">
        <v>32</v>
      </c>
      <c r="AX232" s="14" t="s">
        <v>75</v>
      </c>
      <c r="AY232" s="255" t="s">
        <v>227</v>
      </c>
    </row>
    <row r="233" s="12" customFormat="1" ht="22.8" customHeight="1">
      <c r="A233" s="12"/>
      <c r="B233" s="200"/>
      <c r="C233" s="201"/>
      <c r="D233" s="202" t="s">
        <v>70</v>
      </c>
      <c r="E233" s="214" t="s">
        <v>294</v>
      </c>
      <c r="F233" s="214" t="s">
        <v>457</v>
      </c>
      <c r="G233" s="201"/>
      <c r="H233" s="201"/>
      <c r="I233" s="204"/>
      <c r="J233" s="215">
        <f>BK233</f>
        <v>0</v>
      </c>
      <c r="K233" s="201"/>
      <c r="L233" s="206"/>
      <c r="M233" s="207"/>
      <c r="N233" s="208"/>
      <c r="O233" s="208"/>
      <c r="P233" s="209">
        <f>SUM(P234:P235)</f>
        <v>0</v>
      </c>
      <c r="Q233" s="208"/>
      <c r="R233" s="209">
        <f>SUM(R234:R235)</f>
        <v>0</v>
      </c>
      <c r="S233" s="208"/>
      <c r="T233" s="210">
        <f>SUM(T234:T235)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11" t="s">
        <v>75</v>
      </c>
      <c r="AT233" s="212" t="s">
        <v>70</v>
      </c>
      <c r="AU233" s="212" t="s">
        <v>75</v>
      </c>
      <c r="AY233" s="211" t="s">
        <v>227</v>
      </c>
      <c r="BK233" s="213">
        <f>SUM(BK234:BK235)</f>
        <v>0</v>
      </c>
    </row>
    <row r="234" s="2" customFormat="1" ht="44.25" customHeight="1">
      <c r="A234" s="39"/>
      <c r="B234" s="40"/>
      <c r="C234" s="216" t="s">
        <v>620</v>
      </c>
      <c r="D234" s="216" t="s">
        <v>229</v>
      </c>
      <c r="E234" s="217" t="s">
        <v>459</v>
      </c>
      <c r="F234" s="218" t="s">
        <v>460</v>
      </c>
      <c r="G234" s="219" t="s">
        <v>180</v>
      </c>
      <c r="H234" s="220">
        <v>36</v>
      </c>
      <c r="I234" s="221"/>
      <c r="J234" s="222">
        <f>ROUND(I234*H234,2)</f>
        <v>0</v>
      </c>
      <c r="K234" s="218" t="s">
        <v>232</v>
      </c>
      <c r="L234" s="45"/>
      <c r="M234" s="223" t="s">
        <v>19</v>
      </c>
      <c r="N234" s="224" t="s">
        <v>42</v>
      </c>
      <c r="O234" s="85"/>
      <c r="P234" s="225">
        <f>O234*H234</f>
        <v>0</v>
      </c>
      <c r="Q234" s="225">
        <v>0</v>
      </c>
      <c r="R234" s="225">
        <f>Q234*H234</f>
        <v>0</v>
      </c>
      <c r="S234" s="225">
        <v>0</v>
      </c>
      <c r="T234" s="226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27" t="s">
        <v>233</v>
      </c>
      <c r="AT234" s="227" t="s">
        <v>229</v>
      </c>
      <c r="AU234" s="227" t="s">
        <v>79</v>
      </c>
      <c r="AY234" s="18" t="s">
        <v>227</v>
      </c>
      <c r="BE234" s="228">
        <f>IF(N234="základní",J234,0)</f>
        <v>0</v>
      </c>
      <c r="BF234" s="228">
        <f>IF(N234="snížená",J234,0)</f>
        <v>0</v>
      </c>
      <c r="BG234" s="228">
        <f>IF(N234="zákl. přenesená",J234,0)</f>
        <v>0</v>
      </c>
      <c r="BH234" s="228">
        <f>IF(N234="sníž. přenesená",J234,0)</f>
        <v>0</v>
      </c>
      <c r="BI234" s="228">
        <f>IF(N234="nulová",J234,0)</f>
        <v>0</v>
      </c>
      <c r="BJ234" s="18" t="s">
        <v>75</v>
      </c>
      <c r="BK234" s="228">
        <f>ROUND(I234*H234,2)</f>
        <v>0</v>
      </c>
      <c r="BL234" s="18" t="s">
        <v>233</v>
      </c>
      <c r="BM234" s="227" t="s">
        <v>631</v>
      </c>
    </row>
    <row r="235" s="13" customFormat="1">
      <c r="A235" s="13"/>
      <c r="B235" s="234"/>
      <c r="C235" s="235"/>
      <c r="D235" s="229" t="s">
        <v>242</v>
      </c>
      <c r="E235" s="236" t="s">
        <v>19</v>
      </c>
      <c r="F235" s="237" t="s">
        <v>632</v>
      </c>
      <c r="G235" s="235"/>
      <c r="H235" s="238">
        <v>36</v>
      </c>
      <c r="I235" s="239"/>
      <c r="J235" s="235"/>
      <c r="K235" s="235"/>
      <c r="L235" s="240"/>
      <c r="M235" s="283"/>
      <c r="N235" s="284"/>
      <c r="O235" s="284"/>
      <c r="P235" s="284"/>
      <c r="Q235" s="284"/>
      <c r="R235" s="284"/>
      <c r="S235" s="284"/>
      <c r="T235" s="285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4" t="s">
        <v>242</v>
      </c>
      <c r="AU235" s="244" t="s">
        <v>79</v>
      </c>
      <c r="AV235" s="13" t="s">
        <v>79</v>
      </c>
      <c r="AW235" s="13" t="s">
        <v>32</v>
      </c>
      <c r="AX235" s="13" t="s">
        <v>75</v>
      </c>
      <c r="AY235" s="244" t="s">
        <v>227</v>
      </c>
    </row>
    <row r="236" s="2" customFormat="1" ht="6.96" customHeight="1">
      <c r="A236" s="39"/>
      <c r="B236" s="60"/>
      <c r="C236" s="61"/>
      <c r="D236" s="61"/>
      <c r="E236" s="61"/>
      <c r="F236" s="61"/>
      <c r="G236" s="61"/>
      <c r="H236" s="61"/>
      <c r="I236" s="61"/>
      <c r="J236" s="61"/>
      <c r="K236" s="61"/>
      <c r="L236" s="45"/>
      <c r="M236" s="39"/>
      <c r="O236" s="39"/>
      <c r="P236" s="39"/>
      <c r="Q236" s="39"/>
      <c r="R236" s="39"/>
      <c r="S236" s="39"/>
      <c r="T236" s="39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</row>
  </sheetData>
  <sheetProtection sheet="1" autoFilter="0" formatColumns="0" formatRows="0" objects="1" scenarios="1" spinCount="100000" saltValue="60hk6dTxjNyGu3/Ow0k5G9mB0R/v2xgsEJeuUHyjYQzvOcINCsJZJgMdJhdyKqF31FlrfWOoUK5NLthPl4XqoA==" hashValue="cIGGHXrFjmTYQipws6ob46AdTCQtphlWDG2dIKi3F4rTVd9ruZf/YBfqNdd9YOgQdjcwKmDRseQtAL2afDZ0Wg==" algorithmName="SHA-512" password="CC35"/>
  <autoFilter ref="C102:K235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9:H89"/>
    <mergeCell ref="E93:H93"/>
    <mergeCell ref="E91:H91"/>
    <mergeCell ref="E95:H9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143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1"/>
      <c r="AT3" s="18" t="s">
        <v>79</v>
      </c>
    </row>
    <row r="4" s="1" customFormat="1" ht="24.96" customHeight="1">
      <c r="B4" s="21"/>
      <c r="D4" s="143" t="s">
        <v>174</v>
      </c>
      <c r="L4" s="21"/>
      <c r="M4" s="144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5" t="s">
        <v>16</v>
      </c>
      <c r="L6" s="21"/>
    </row>
    <row r="7" s="1" customFormat="1" ht="16.5" customHeight="1">
      <c r="B7" s="21"/>
      <c r="E7" s="146" t="str">
        <f>'Rekapitulace stavby'!K6</f>
        <v>Oprava přejezdů v obvodu Správy tratí Ústí nad Labem pro r. 2022</v>
      </c>
      <c r="F7" s="145"/>
      <c r="G7" s="145"/>
      <c r="H7" s="145"/>
      <c r="L7" s="21"/>
    </row>
    <row r="8">
      <c r="B8" s="21"/>
      <c r="D8" s="145" t="s">
        <v>185</v>
      </c>
      <c r="L8" s="21"/>
    </row>
    <row r="9" s="1" customFormat="1" ht="16.5" customHeight="1">
      <c r="B9" s="21"/>
      <c r="E9" s="146" t="s">
        <v>955</v>
      </c>
      <c r="F9" s="1"/>
      <c r="G9" s="1"/>
      <c r="H9" s="1"/>
      <c r="L9" s="21"/>
    </row>
    <row r="10" s="1" customFormat="1" ht="12" customHeight="1">
      <c r="B10" s="21"/>
      <c r="D10" s="145" t="s">
        <v>187</v>
      </c>
      <c r="L10" s="21"/>
    </row>
    <row r="11" s="2" customFormat="1" ht="16.5" customHeight="1">
      <c r="A11" s="39"/>
      <c r="B11" s="45"/>
      <c r="C11" s="39"/>
      <c r="D11" s="39"/>
      <c r="E11" s="147" t="s">
        <v>956</v>
      </c>
      <c r="F11" s="39"/>
      <c r="G11" s="39"/>
      <c r="H11" s="39"/>
      <c r="I11" s="39"/>
      <c r="J11" s="39"/>
      <c r="K11" s="39"/>
      <c r="L11" s="14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5" t="s">
        <v>189</v>
      </c>
      <c r="E12" s="39"/>
      <c r="F12" s="39"/>
      <c r="G12" s="39"/>
      <c r="H12" s="39"/>
      <c r="I12" s="39"/>
      <c r="J12" s="39"/>
      <c r="K12" s="39"/>
      <c r="L12" s="14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49" t="s">
        <v>996</v>
      </c>
      <c r="F13" s="39"/>
      <c r="G13" s="39"/>
      <c r="H13" s="39"/>
      <c r="I13" s="39"/>
      <c r="J13" s="39"/>
      <c r="K13" s="39"/>
      <c r="L13" s="14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14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45" t="s">
        <v>18</v>
      </c>
      <c r="E15" s="39"/>
      <c r="F15" s="134" t="s">
        <v>19</v>
      </c>
      <c r="G15" s="39"/>
      <c r="H15" s="39"/>
      <c r="I15" s="145" t="s">
        <v>20</v>
      </c>
      <c r="J15" s="134" t="s">
        <v>19</v>
      </c>
      <c r="K15" s="39"/>
      <c r="L15" s="14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5" t="s">
        <v>21</v>
      </c>
      <c r="E16" s="39"/>
      <c r="F16" s="134" t="s">
        <v>191</v>
      </c>
      <c r="G16" s="39"/>
      <c r="H16" s="39"/>
      <c r="I16" s="145" t="s">
        <v>23</v>
      </c>
      <c r="J16" s="150" t="str">
        <f>'Rekapitulace stavby'!AN8</f>
        <v>31. 8. 2021</v>
      </c>
      <c r="K16" s="39"/>
      <c r="L16" s="14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14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45" t="s">
        <v>25</v>
      </c>
      <c r="E18" s="39"/>
      <c r="F18" s="39"/>
      <c r="G18" s="39"/>
      <c r="H18" s="39"/>
      <c r="I18" s="145" t="s">
        <v>26</v>
      </c>
      <c r="J18" s="134" t="str">
        <f>IF('Rekapitulace stavby'!AN10="","",'Rekapitulace stavby'!AN10)</f>
        <v/>
      </c>
      <c r="K18" s="39"/>
      <c r="L18" s="14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4" t="str">
        <f>IF('Rekapitulace stavby'!E11="","",'Rekapitulace stavby'!E11)</f>
        <v>Správa železnic, státní organizace</v>
      </c>
      <c r="F19" s="39"/>
      <c r="G19" s="39"/>
      <c r="H19" s="39"/>
      <c r="I19" s="145" t="s">
        <v>28</v>
      </c>
      <c r="J19" s="134" t="str">
        <f>IF('Rekapitulace stavby'!AN11="","",'Rekapitulace stavby'!AN11)</f>
        <v/>
      </c>
      <c r="K19" s="39"/>
      <c r="L19" s="14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14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45" t="s">
        <v>29</v>
      </c>
      <c r="E21" s="39"/>
      <c r="F21" s="39"/>
      <c r="G21" s="39"/>
      <c r="H21" s="39"/>
      <c r="I21" s="145" t="s">
        <v>26</v>
      </c>
      <c r="J21" s="34" t="str">
        <f>'Rekapitulace stavby'!AN13</f>
        <v>Vyplň údaj</v>
      </c>
      <c r="K21" s="39"/>
      <c r="L21" s="14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34"/>
      <c r="G22" s="134"/>
      <c r="H22" s="134"/>
      <c r="I22" s="145" t="s">
        <v>28</v>
      </c>
      <c r="J22" s="34" t="str">
        <f>'Rekapitulace stavby'!AN14</f>
        <v>Vyplň údaj</v>
      </c>
      <c r="K22" s="39"/>
      <c r="L22" s="14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14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45" t="s">
        <v>31</v>
      </c>
      <c r="E24" s="39"/>
      <c r="F24" s="39"/>
      <c r="G24" s="39"/>
      <c r="H24" s="39"/>
      <c r="I24" s="145" t="s">
        <v>26</v>
      </c>
      <c r="J24" s="134" t="str">
        <f>IF('Rekapitulace stavby'!AN16="","",'Rekapitulace stavby'!AN16)</f>
        <v/>
      </c>
      <c r="K24" s="39"/>
      <c r="L24" s="14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34" t="str">
        <f>IF('Rekapitulace stavby'!E17="","",'Rekapitulace stavby'!E17)</f>
        <v xml:space="preserve"> </v>
      </c>
      <c r="F25" s="39"/>
      <c r="G25" s="39"/>
      <c r="H25" s="39"/>
      <c r="I25" s="145" t="s">
        <v>28</v>
      </c>
      <c r="J25" s="134" t="str">
        <f>IF('Rekapitulace stavby'!AN17="","",'Rekapitulace stavby'!AN17)</f>
        <v/>
      </c>
      <c r="K25" s="39"/>
      <c r="L25" s="14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14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45" t="s">
        <v>33</v>
      </c>
      <c r="E27" s="39"/>
      <c r="F27" s="39"/>
      <c r="G27" s="39"/>
      <c r="H27" s="39"/>
      <c r="I27" s="145" t="s">
        <v>26</v>
      </c>
      <c r="J27" s="134" t="s">
        <v>19</v>
      </c>
      <c r="K27" s="39"/>
      <c r="L27" s="148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34" t="s">
        <v>192</v>
      </c>
      <c r="F28" s="39"/>
      <c r="G28" s="39"/>
      <c r="H28" s="39"/>
      <c r="I28" s="145" t="s">
        <v>28</v>
      </c>
      <c r="J28" s="134" t="s">
        <v>19</v>
      </c>
      <c r="K28" s="39"/>
      <c r="L28" s="14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148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45" t="s">
        <v>35</v>
      </c>
      <c r="E30" s="39"/>
      <c r="F30" s="39"/>
      <c r="G30" s="39"/>
      <c r="H30" s="39"/>
      <c r="I30" s="39"/>
      <c r="J30" s="39"/>
      <c r="K30" s="39"/>
      <c r="L30" s="14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5" customHeight="1">
      <c r="A31" s="151"/>
      <c r="B31" s="152"/>
      <c r="C31" s="151"/>
      <c r="D31" s="151"/>
      <c r="E31" s="153" t="s">
        <v>19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14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5"/>
      <c r="E33" s="155"/>
      <c r="F33" s="155"/>
      <c r="G33" s="155"/>
      <c r="H33" s="155"/>
      <c r="I33" s="155"/>
      <c r="J33" s="155"/>
      <c r="K33" s="155"/>
      <c r="L33" s="14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56" t="s">
        <v>37</v>
      </c>
      <c r="E34" s="39"/>
      <c r="F34" s="39"/>
      <c r="G34" s="39"/>
      <c r="H34" s="39"/>
      <c r="I34" s="39"/>
      <c r="J34" s="157">
        <f>ROUND(J92, 2)</f>
        <v>0</v>
      </c>
      <c r="K34" s="39"/>
      <c r="L34" s="14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55"/>
      <c r="E35" s="155"/>
      <c r="F35" s="155"/>
      <c r="G35" s="155"/>
      <c r="H35" s="155"/>
      <c r="I35" s="155"/>
      <c r="J35" s="155"/>
      <c r="K35" s="155"/>
      <c r="L35" s="14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58" t="s">
        <v>39</v>
      </c>
      <c r="G36" s="39"/>
      <c r="H36" s="39"/>
      <c r="I36" s="158" t="s">
        <v>38</v>
      </c>
      <c r="J36" s="158" t="s">
        <v>40</v>
      </c>
      <c r="K36" s="39"/>
      <c r="L36" s="14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47" t="s">
        <v>41</v>
      </c>
      <c r="E37" s="145" t="s">
        <v>42</v>
      </c>
      <c r="F37" s="159">
        <f>ROUND((SUM(BE92:BE101)),  2)</f>
        <v>0</v>
      </c>
      <c r="G37" s="39"/>
      <c r="H37" s="39"/>
      <c r="I37" s="160">
        <v>0.20999999999999999</v>
      </c>
      <c r="J37" s="159">
        <f>ROUND(((SUM(BE92:BE101))*I37),  2)</f>
        <v>0</v>
      </c>
      <c r="K37" s="39"/>
      <c r="L37" s="14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45" t="s">
        <v>43</v>
      </c>
      <c r="F38" s="159">
        <f>ROUND((SUM(BF92:BF101)),  2)</f>
        <v>0</v>
      </c>
      <c r="G38" s="39"/>
      <c r="H38" s="39"/>
      <c r="I38" s="160">
        <v>0.14999999999999999</v>
      </c>
      <c r="J38" s="159">
        <f>ROUND(((SUM(BF92:BF101))*I38),  2)</f>
        <v>0</v>
      </c>
      <c r="K38" s="39"/>
      <c r="L38" s="14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5" t="s">
        <v>44</v>
      </c>
      <c r="F39" s="159">
        <f>ROUND((SUM(BG92:BG101)),  2)</f>
        <v>0</v>
      </c>
      <c r="G39" s="39"/>
      <c r="H39" s="39"/>
      <c r="I39" s="160">
        <v>0.20999999999999999</v>
      </c>
      <c r="J39" s="159">
        <f>0</f>
        <v>0</v>
      </c>
      <c r="K39" s="39"/>
      <c r="L39" s="14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45" t="s">
        <v>45</v>
      </c>
      <c r="F40" s="159">
        <f>ROUND((SUM(BH92:BH101)),  2)</f>
        <v>0</v>
      </c>
      <c r="G40" s="39"/>
      <c r="H40" s="39"/>
      <c r="I40" s="160">
        <v>0.14999999999999999</v>
      </c>
      <c r="J40" s="159">
        <f>0</f>
        <v>0</v>
      </c>
      <c r="K40" s="39"/>
      <c r="L40" s="14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45" t="s">
        <v>46</v>
      </c>
      <c r="F41" s="159">
        <f>ROUND((SUM(BI92:BI101)),  2)</f>
        <v>0</v>
      </c>
      <c r="G41" s="39"/>
      <c r="H41" s="39"/>
      <c r="I41" s="160">
        <v>0</v>
      </c>
      <c r="J41" s="159">
        <f>0</f>
        <v>0</v>
      </c>
      <c r="K41" s="39"/>
      <c r="L41" s="148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148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1"/>
      <c r="D43" s="162" t="s">
        <v>47</v>
      </c>
      <c r="E43" s="163"/>
      <c r="F43" s="163"/>
      <c r="G43" s="164" t="s">
        <v>48</v>
      </c>
      <c r="H43" s="165" t="s">
        <v>49</v>
      </c>
      <c r="I43" s="163"/>
      <c r="J43" s="166">
        <f>SUM(J34:J41)</f>
        <v>0</v>
      </c>
      <c r="K43" s="167"/>
      <c r="L43" s="148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8" s="2" customFormat="1" ht="6.96" customHeight="1">
      <c r="A48" s="39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24.96" customHeight="1">
      <c r="A49" s="39"/>
      <c r="B49" s="40"/>
      <c r="C49" s="24" t="s">
        <v>193</v>
      </c>
      <c r="D49" s="41"/>
      <c r="E49" s="41"/>
      <c r="F49" s="41"/>
      <c r="G49" s="41"/>
      <c r="H49" s="41"/>
      <c r="I49" s="41"/>
      <c r="J49" s="41"/>
      <c r="K49" s="41"/>
      <c r="L49" s="14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6.96" customHeight="1">
      <c r="A50" s="39"/>
      <c r="B50" s="40"/>
      <c r="C50" s="41"/>
      <c r="D50" s="41"/>
      <c r="E50" s="41"/>
      <c r="F50" s="41"/>
      <c r="G50" s="41"/>
      <c r="H50" s="41"/>
      <c r="I50" s="41"/>
      <c r="J50" s="41"/>
      <c r="K50" s="41"/>
      <c r="L50" s="14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16</v>
      </c>
      <c r="D51" s="41"/>
      <c r="E51" s="41"/>
      <c r="F51" s="41"/>
      <c r="G51" s="41"/>
      <c r="H51" s="41"/>
      <c r="I51" s="41"/>
      <c r="J51" s="41"/>
      <c r="K51" s="41"/>
      <c r="L51" s="148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6.5" customHeight="1">
      <c r="A52" s="39"/>
      <c r="B52" s="40"/>
      <c r="C52" s="41"/>
      <c r="D52" s="41"/>
      <c r="E52" s="172" t="str">
        <f>E7</f>
        <v>Oprava přejezdů v obvodu Správy tratí Ústí nad Labem pro r. 2022</v>
      </c>
      <c r="F52" s="33"/>
      <c r="G52" s="33"/>
      <c r="H52" s="33"/>
      <c r="I52" s="41"/>
      <c r="J52" s="41"/>
      <c r="K52" s="41"/>
      <c r="L52" s="14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1" customFormat="1" ht="12" customHeight="1">
      <c r="B53" s="22"/>
      <c r="C53" s="33" t="s">
        <v>185</v>
      </c>
      <c r="D53" s="23"/>
      <c r="E53" s="23"/>
      <c r="F53" s="23"/>
      <c r="G53" s="23"/>
      <c r="H53" s="23"/>
      <c r="I53" s="23"/>
      <c r="J53" s="23"/>
      <c r="K53" s="23"/>
      <c r="L53" s="21"/>
    </row>
    <row r="54" s="1" customFormat="1" ht="16.5" customHeight="1">
      <c r="B54" s="22"/>
      <c r="C54" s="23"/>
      <c r="D54" s="23"/>
      <c r="E54" s="172" t="s">
        <v>955</v>
      </c>
      <c r="F54" s="23"/>
      <c r="G54" s="23"/>
      <c r="H54" s="23"/>
      <c r="I54" s="23"/>
      <c r="J54" s="23"/>
      <c r="K54" s="23"/>
      <c r="L54" s="21"/>
    </row>
    <row r="55" s="1" customFormat="1" ht="12" customHeight="1">
      <c r="B55" s="22"/>
      <c r="C55" s="33" t="s">
        <v>187</v>
      </c>
      <c r="D55" s="23"/>
      <c r="E55" s="23"/>
      <c r="F55" s="23"/>
      <c r="G55" s="23"/>
      <c r="H55" s="23"/>
      <c r="I55" s="23"/>
      <c r="J55" s="23"/>
      <c r="K55" s="23"/>
      <c r="L55" s="21"/>
    </row>
    <row r="56" s="2" customFormat="1" ht="16.5" customHeight="1">
      <c r="A56" s="39"/>
      <c r="B56" s="40"/>
      <c r="C56" s="41"/>
      <c r="D56" s="41"/>
      <c r="E56" s="173" t="s">
        <v>956</v>
      </c>
      <c r="F56" s="41"/>
      <c r="G56" s="41"/>
      <c r="H56" s="41"/>
      <c r="I56" s="41"/>
      <c r="J56" s="41"/>
      <c r="K56" s="41"/>
      <c r="L56" s="14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12" customHeight="1">
      <c r="A57" s="39"/>
      <c r="B57" s="40"/>
      <c r="C57" s="33" t="s">
        <v>189</v>
      </c>
      <c r="D57" s="41"/>
      <c r="E57" s="41"/>
      <c r="F57" s="41"/>
      <c r="G57" s="41"/>
      <c r="H57" s="41"/>
      <c r="I57" s="41"/>
      <c r="J57" s="41"/>
      <c r="K57" s="41"/>
      <c r="L57" s="14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6.5" customHeight="1">
      <c r="A58" s="39"/>
      <c r="B58" s="40"/>
      <c r="C58" s="41"/>
      <c r="D58" s="41"/>
      <c r="E58" s="70" t="str">
        <f>E13</f>
        <v>SO 6.2 - VRN</v>
      </c>
      <c r="F58" s="41"/>
      <c r="G58" s="41"/>
      <c r="H58" s="41"/>
      <c r="I58" s="41"/>
      <c r="J58" s="41"/>
      <c r="K58" s="41"/>
      <c r="L58" s="14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6.96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14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2" customHeight="1">
      <c r="A60" s="39"/>
      <c r="B60" s="40"/>
      <c r="C60" s="33" t="s">
        <v>21</v>
      </c>
      <c r="D60" s="41"/>
      <c r="E60" s="41"/>
      <c r="F60" s="28" t="str">
        <f>F16</f>
        <v>Obvod ST Ústí n.L.</v>
      </c>
      <c r="G60" s="41"/>
      <c r="H60" s="41"/>
      <c r="I60" s="33" t="s">
        <v>23</v>
      </c>
      <c r="J60" s="73" t="str">
        <f>IF(J16="","",J16)</f>
        <v>31. 8. 2021</v>
      </c>
      <c r="K60" s="41"/>
      <c r="L60" s="148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6.96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48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5.15" customHeight="1">
      <c r="A62" s="39"/>
      <c r="B62" s="40"/>
      <c r="C62" s="33" t="s">
        <v>25</v>
      </c>
      <c r="D62" s="41"/>
      <c r="E62" s="41"/>
      <c r="F62" s="28" t="str">
        <f>E19</f>
        <v>Správa železnic, státní organizace</v>
      </c>
      <c r="G62" s="41"/>
      <c r="H62" s="41"/>
      <c r="I62" s="33" t="s">
        <v>31</v>
      </c>
      <c r="J62" s="37" t="str">
        <f>E25</f>
        <v xml:space="preserve"> </v>
      </c>
      <c r="K62" s="41"/>
      <c r="L62" s="148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15.15" customHeight="1">
      <c r="A63" s="39"/>
      <c r="B63" s="40"/>
      <c r="C63" s="33" t="s">
        <v>29</v>
      </c>
      <c r="D63" s="41"/>
      <c r="E63" s="41"/>
      <c r="F63" s="28" t="str">
        <f>IF(E22="","",E22)</f>
        <v>Vyplň údaj</v>
      </c>
      <c r="G63" s="41"/>
      <c r="H63" s="41"/>
      <c r="I63" s="33" t="s">
        <v>33</v>
      </c>
      <c r="J63" s="37" t="str">
        <f>E28</f>
        <v>Jan Seemann</v>
      </c>
      <c r="K63" s="41"/>
      <c r="L63" s="148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10.32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48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29.28" customHeight="1">
      <c r="A65" s="39"/>
      <c r="B65" s="40"/>
      <c r="C65" s="174" t="s">
        <v>194</v>
      </c>
      <c r="D65" s="175"/>
      <c r="E65" s="175"/>
      <c r="F65" s="175"/>
      <c r="G65" s="175"/>
      <c r="H65" s="175"/>
      <c r="I65" s="175"/>
      <c r="J65" s="176" t="s">
        <v>195</v>
      </c>
      <c r="K65" s="175"/>
      <c r="L65" s="148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10.32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48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2.8" customHeight="1">
      <c r="A67" s="39"/>
      <c r="B67" s="40"/>
      <c r="C67" s="177" t="s">
        <v>69</v>
      </c>
      <c r="D67" s="41"/>
      <c r="E67" s="41"/>
      <c r="F67" s="41"/>
      <c r="G67" s="41"/>
      <c r="H67" s="41"/>
      <c r="I67" s="41"/>
      <c r="J67" s="103">
        <f>J92</f>
        <v>0</v>
      </c>
      <c r="K67" s="41"/>
      <c r="L67" s="148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U67" s="18" t="s">
        <v>196</v>
      </c>
    </row>
    <row r="68" s="9" customFormat="1" ht="24.96" customHeight="1">
      <c r="A68" s="9"/>
      <c r="B68" s="178"/>
      <c r="C68" s="179"/>
      <c r="D68" s="180" t="s">
        <v>463</v>
      </c>
      <c r="E68" s="181"/>
      <c r="F68" s="181"/>
      <c r="G68" s="181"/>
      <c r="H68" s="181"/>
      <c r="I68" s="181"/>
      <c r="J68" s="182">
        <f>J93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48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48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48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212</v>
      </c>
      <c r="D75" s="41"/>
      <c r="E75" s="41"/>
      <c r="F75" s="41"/>
      <c r="G75" s="41"/>
      <c r="H75" s="41"/>
      <c r="I75" s="41"/>
      <c r="J75" s="41"/>
      <c r="K75" s="41"/>
      <c r="L75" s="148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48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16</v>
      </c>
      <c r="D77" s="41"/>
      <c r="E77" s="41"/>
      <c r="F77" s="41"/>
      <c r="G77" s="41"/>
      <c r="H77" s="41"/>
      <c r="I77" s="41"/>
      <c r="J77" s="41"/>
      <c r="K77" s="41"/>
      <c r="L77" s="148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172" t="str">
        <f>E7</f>
        <v>Oprava přejezdů v obvodu Správy tratí Ústí nad Labem pro r. 2022</v>
      </c>
      <c r="F78" s="33"/>
      <c r="G78" s="33"/>
      <c r="H78" s="33"/>
      <c r="I78" s="41"/>
      <c r="J78" s="41"/>
      <c r="K78" s="41"/>
      <c r="L78" s="148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" customFormat="1" ht="12" customHeight="1">
      <c r="B79" s="22"/>
      <c r="C79" s="33" t="s">
        <v>185</v>
      </c>
      <c r="D79" s="23"/>
      <c r="E79" s="23"/>
      <c r="F79" s="23"/>
      <c r="G79" s="23"/>
      <c r="H79" s="23"/>
      <c r="I79" s="23"/>
      <c r="J79" s="23"/>
      <c r="K79" s="23"/>
      <c r="L79" s="21"/>
    </row>
    <row r="80" s="1" customFormat="1" ht="16.5" customHeight="1">
      <c r="B80" s="22"/>
      <c r="C80" s="23"/>
      <c r="D80" s="23"/>
      <c r="E80" s="172" t="s">
        <v>955</v>
      </c>
      <c r="F80" s="23"/>
      <c r="G80" s="23"/>
      <c r="H80" s="23"/>
      <c r="I80" s="23"/>
      <c r="J80" s="23"/>
      <c r="K80" s="23"/>
      <c r="L80" s="21"/>
    </row>
    <row r="81" s="1" customFormat="1" ht="12" customHeight="1">
      <c r="B81" s="22"/>
      <c r="C81" s="33" t="s">
        <v>187</v>
      </c>
      <c r="D81" s="23"/>
      <c r="E81" s="23"/>
      <c r="F81" s="23"/>
      <c r="G81" s="23"/>
      <c r="H81" s="23"/>
      <c r="I81" s="23"/>
      <c r="J81" s="23"/>
      <c r="K81" s="23"/>
      <c r="L81" s="21"/>
    </row>
    <row r="82" s="2" customFormat="1" ht="16.5" customHeight="1">
      <c r="A82" s="39"/>
      <c r="B82" s="40"/>
      <c r="C82" s="41"/>
      <c r="D82" s="41"/>
      <c r="E82" s="173" t="s">
        <v>956</v>
      </c>
      <c r="F82" s="41"/>
      <c r="G82" s="41"/>
      <c r="H82" s="41"/>
      <c r="I82" s="41"/>
      <c r="J82" s="41"/>
      <c r="K82" s="41"/>
      <c r="L82" s="148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189</v>
      </c>
      <c r="D83" s="41"/>
      <c r="E83" s="41"/>
      <c r="F83" s="41"/>
      <c r="G83" s="41"/>
      <c r="H83" s="41"/>
      <c r="I83" s="41"/>
      <c r="J83" s="41"/>
      <c r="K83" s="41"/>
      <c r="L83" s="148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70" t="str">
        <f>E13</f>
        <v>SO 6.2 - VRN</v>
      </c>
      <c r="F84" s="41"/>
      <c r="G84" s="41"/>
      <c r="H84" s="41"/>
      <c r="I84" s="41"/>
      <c r="J84" s="41"/>
      <c r="K84" s="41"/>
      <c r="L84" s="148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8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21</v>
      </c>
      <c r="D86" s="41"/>
      <c r="E86" s="41"/>
      <c r="F86" s="28" t="str">
        <f>F16</f>
        <v>Obvod ST Ústí n.L.</v>
      </c>
      <c r="G86" s="41"/>
      <c r="H86" s="41"/>
      <c r="I86" s="33" t="s">
        <v>23</v>
      </c>
      <c r="J86" s="73" t="str">
        <f>IF(J16="","",J16)</f>
        <v>31. 8. 2021</v>
      </c>
      <c r="K86" s="41"/>
      <c r="L86" s="148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8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25</v>
      </c>
      <c r="D88" s="41"/>
      <c r="E88" s="41"/>
      <c r="F88" s="28" t="str">
        <f>E19</f>
        <v>Správa železnic, státní organizace</v>
      </c>
      <c r="G88" s="41"/>
      <c r="H88" s="41"/>
      <c r="I88" s="33" t="s">
        <v>31</v>
      </c>
      <c r="J88" s="37" t="str">
        <f>E25</f>
        <v xml:space="preserve"> </v>
      </c>
      <c r="K88" s="41"/>
      <c r="L88" s="148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29</v>
      </c>
      <c r="D89" s="41"/>
      <c r="E89" s="41"/>
      <c r="F89" s="28" t="str">
        <f>IF(E22="","",E22)</f>
        <v>Vyplň údaj</v>
      </c>
      <c r="G89" s="41"/>
      <c r="H89" s="41"/>
      <c r="I89" s="33" t="s">
        <v>33</v>
      </c>
      <c r="J89" s="37" t="str">
        <f>E28</f>
        <v>Jan Seemann</v>
      </c>
      <c r="K89" s="41"/>
      <c r="L89" s="148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0.32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48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11" customFormat="1" ht="29.28" customHeight="1">
      <c r="A91" s="189"/>
      <c r="B91" s="190"/>
      <c r="C91" s="191" t="s">
        <v>213</v>
      </c>
      <c r="D91" s="192" t="s">
        <v>56</v>
      </c>
      <c r="E91" s="192" t="s">
        <v>52</v>
      </c>
      <c r="F91" s="192" t="s">
        <v>53</v>
      </c>
      <c r="G91" s="192" t="s">
        <v>214</v>
      </c>
      <c r="H91" s="192" t="s">
        <v>215</v>
      </c>
      <c r="I91" s="192" t="s">
        <v>216</v>
      </c>
      <c r="J91" s="192" t="s">
        <v>195</v>
      </c>
      <c r="K91" s="193" t="s">
        <v>217</v>
      </c>
      <c r="L91" s="194"/>
      <c r="M91" s="93" t="s">
        <v>19</v>
      </c>
      <c r="N91" s="94" t="s">
        <v>41</v>
      </c>
      <c r="O91" s="94" t="s">
        <v>218</v>
      </c>
      <c r="P91" s="94" t="s">
        <v>219</v>
      </c>
      <c r="Q91" s="94" t="s">
        <v>220</v>
      </c>
      <c r="R91" s="94" t="s">
        <v>221</v>
      </c>
      <c r="S91" s="94" t="s">
        <v>222</v>
      </c>
      <c r="T91" s="95" t="s">
        <v>223</v>
      </c>
      <c r="U91" s="189"/>
      <c r="V91" s="189"/>
      <c r="W91" s="189"/>
      <c r="X91" s="189"/>
      <c r="Y91" s="189"/>
      <c r="Z91" s="189"/>
      <c r="AA91" s="189"/>
      <c r="AB91" s="189"/>
      <c r="AC91" s="189"/>
      <c r="AD91" s="189"/>
      <c r="AE91" s="189"/>
    </row>
    <row r="92" s="2" customFormat="1" ht="22.8" customHeight="1">
      <c r="A92" s="39"/>
      <c r="B92" s="40"/>
      <c r="C92" s="100" t="s">
        <v>224</v>
      </c>
      <c r="D92" s="41"/>
      <c r="E92" s="41"/>
      <c r="F92" s="41"/>
      <c r="G92" s="41"/>
      <c r="H92" s="41"/>
      <c r="I92" s="41"/>
      <c r="J92" s="195">
        <f>BK92</f>
        <v>0</v>
      </c>
      <c r="K92" s="41"/>
      <c r="L92" s="45"/>
      <c r="M92" s="96"/>
      <c r="N92" s="196"/>
      <c r="O92" s="97"/>
      <c r="P92" s="197">
        <f>P93</f>
        <v>0</v>
      </c>
      <c r="Q92" s="97"/>
      <c r="R92" s="197">
        <f>R93</f>
        <v>0</v>
      </c>
      <c r="S92" s="97"/>
      <c r="T92" s="198">
        <f>T93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70</v>
      </c>
      <c r="AU92" s="18" t="s">
        <v>196</v>
      </c>
      <c r="BK92" s="199">
        <f>BK93</f>
        <v>0</v>
      </c>
    </row>
    <row r="93" s="12" customFormat="1" ht="25.92" customHeight="1">
      <c r="A93" s="12"/>
      <c r="B93" s="200"/>
      <c r="C93" s="201"/>
      <c r="D93" s="202" t="s">
        <v>70</v>
      </c>
      <c r="E93" s="203" t="s">
        <v>90</v>
      </c>
      <c r="F93" s="203" t="s">
        <v>464</v>
      </c>
      <c r="G93" s="201"/>
      <c r="H93" s="201"/>
      <c r="I93" s="204"/>
      <c r="J93" s="205">
        <f>BK93</f>
        <v>0</v>
      </c>
      <c r="K93" s="201"/>
      <c r="L93" s="206"/>
      <c r="M93" s="207"/>
      <c r="N93" s="208"/>
      <c r="O93" s="208"/>
      <c r="P93" s="209">
        <f>SUM(P94:P101)</f>
        <v>0</v>
      </c>
      <c r="Q93" s="208"/>
      <c r="R93" s="209">
        <f>SUM(R94:R101)</f>
        <v>0</v>
      </c>
      <c r="S93" s="208"/>
      <c r="T93" s="210">
        <f>SUM(T94:T101)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11" t="s">
        <v>134</v>
      </c>
      <c r="AT93" s="212" t="s">
        <v>70</v>
      </c>
      <c r="AU93" s="212" t="s">
        <v>71</v>
      </c>
      <c r="AY93" s="211" t="s">
        <v>227</v>
      </c>
      <c r="BK93" s="213">
        <f>SUM(BK94:BK101)</f>
        <v>0</v>
      </c>
    </row>
    <row r="94" s="2" customFormat="1" ht="44.25" customHeight="1">
      <c r="A94" s="39"/>
      <c r="B94" s="40"/>
      <c r="C94" s="216" t="s">
        <v>75</v>
      </c>
      <c r="D94" s="216" t="s">
        <v>229</v>
      </c>
      <c r="E94" s="217" t="s">
        <v>465</v>
      </c>
      <c r="F94" s="218" t="s">
        <v>466</v>
      </c>
      <c r="G94" s="219" t="s">
        <v>238</v>
      </c>
      <c r="H94" s="220">
        <v>1</v>
      </c>
      <c r="I94" s="221"/>
      <c r="J94" s="222">
        <f>ROUND(I94*H94,2)</f>
        <v>0</v>
      </c>
      <c r="K94" s="218" t="s">
        <v>232</v>
      </c>
      <c r="L94" s="45"/>
      <c r="M94" s="223" t="s">
        <v>19</v>
      </c>
      <c r="N94" s="224" t="s">
        <v>42</v>
      </c>
      <c r="O94" s="85"/>
      <c r="P94" s="225">
        <f>O94*H94</f>
        <v>0</v>
      </c>
      <c r="Q94" s="225">
        <v>0</v>
      </c>
      <c r="R94" s="225">
        <f>Q94*H94</f>
        <v>0</v>
      </c>
      <c r="S94" s="225">
        <v>0</v>
      </c>
      <c r="T94" s="226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7" t="s">
        <v>122</v>
      </c>
      <c r="AT94" s="227" t="s">
        <v>229</v>
      </c>
      <c r="AU94" s="227" t="s">
        <v>75</v>
      </c>
      <c r="AY94" s="18" t="s">
        <v>227</v>
      </c>
      <c r="BE94" s="228">
        <f>IF(N94="základní",J94,0)</f>
        <v>0</v>
      </c>
      <c r="BF94" s="228">
        <f>IF(N94="snížená",J94,0)</f>
        <v>0</v>
      </c>
      <c r="BG94" s="228">
        <f>IF(N94="zákl. přenesená",J94,0)</f>
        <v>0</v>
      </c>
      <c r="BH94" s="228">
        <f>IF(N94="sníž. přenesená",J94,0)</f>
        <v>0</v>
      </c>
      <c r="BI94" s="228">
        <f>IF(N94="nulová",J94,0)</f>
        <v>0</v>
      </c>
      <c r="BJ94" s="18" t="s">
        <v>75</v>
      </c>
      <c r="BK94" s="228">
        <f>ROUND(I94*H94,2)</f>
        <v>0</v>
      </c>
      <c r="BL94" s="18" t="s">
        <v>122</v>
      </c>
      <c r="BM94" s="227" t="s">
        <v>997</v>
      </c>
    </row>
    <row r="95" s="2" customFormat="1" ht="16.5" customHeight="1">
      <c r="A95" s="39"/>
      <c r="B95" s="40"/>
      <c r="C95" s="216" t="s">
        <v>79</v>
      </c>
      <c r="D95" s="216" t="s">
        <v>229</v>
      </c>
      <c r="E95" s="217" t="s">
        <v>468</v>
      </c>
      <c r="F95" s="218" t="s">
        <v>469</v>
      </c>
      <c r="G95" s="219" t="s">
        <v>470</v>
      </c>
      <c r="H95" s="220">
        <v>1</v>
      </c>
      <c r="I95" s="221"/>
      <c r="J95" s="222">
        <f>ROUND(I95*H95,2)</f>
        <v>0</v>
      </c>
      <c r="K95" s="218" t="s">
        <v>232</v>
      </c>
      <c r="L95" s="45"/>
      <c r="M95" s="223" t="s">
        <v>19</v>
      </c>
      <c r="N95" s="224" t="s">
        <v>42</v>
      </c>
      <c r="O95" s="85"/>
      <c r="P95" s="225">
        <f>O95*H95</f>
        <v>0</v>
      </c>
      <c r="Q95" s="225">
        <v>0</v>
      </c>
      <c r="R95" s="225">
        <f>Q95*H95</f>
        <v>0</v>
      </c>
      <c r="S95" s="225">
        <v>0</v>
      </c>
      <c r="T95" s="226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7" t="s">
        <v>122</v>
      </c>
      <c r="AT95" s="227" t="s">
        <v>229</v>
      </c>
      <c r="AU95" s="227" t="s">
        <v>75</v>
      </c>
      <c r="AY95" s="18" t="s">
        <v>227</v>
      </c>
      <c r="BE95" s="228">
        <f>IF(N95="základní",J95,0)</f>
        <v>0</v>
      </c>
      <c r="BF95" s="228">
        <f>IF(N95="snížená",J95,0)</f>
        <v>0</v>
      </c>
      <c r="BG95" s="228">
        <f>IF(N95="zákl. přenesená",J95,0)</f>
        <v>0</v>
      </c>
      <c r="BH95" s="228">
        <f>IF(N95="sníž. přenesená",J95,0)</f>
        <v>0</v>
      </c>
      <c r="BI95" s="228">
        <f>IF(N95="nulová",J95,0)</f>
        <v>0</v>
      </c>
      <c r="BJ95" s="18" t="s">
        <v>75</v>
      </c>
      <c r="BK95" s="228">
        <f>ROUND(I95*H95,2)</f>
        <v>0</v>
      </c>
      <c r="BL95" s="18" t="s">
        <v>122</v>
      </c>
      <c r="BM95" s="227" t="s">
        <v>998</v>
      </c>
    </row>
    <row r="96" s="2" customFormat="1" ht="16.5" customHeight="1">
      <c r="A96" s="39"/>
      <c r="B96" s="40"/>
      <c r="C96" s="216" t="s">
        <v>87</v>
      </c>
      <c r="D96" s="216" t="s">
        <v>229</v>
      </c>
      <c r="E96" s="217" t="s">
        <v>472</v>
      </c>
      <c r="F96" s="218" t="s">
        <v>473</v>
      </c>
      <c r="G96" s="219" t="s">
        <v>470</v>
      </c>
      <c r="H96" s="220">
        <v>1</v>
      </c>
      <c r="I96" s="221"/>
      <c r="J96" s="222">
        <f>ROUND(I96*H96,2)</f>
        <v>0</v>
      </c>
      <c r="K96" s="218" t="s">
        <v>232</v>
      </c>
      <c r="L96" s="45"/>
      <c r="M96" s="223" t="s">
        <v>19</v>
      </c>
      <c r="N96" s="224" t="s">
        <v>42</v>
      </c>
      <c r="O96" s="85"/>
      <c r="P96" s="225">
        <f>O96*H96</f>
        <v>0</v>
      </c>
      <c r="Q96" s="225">
        <v>0</v>
      </c>
      <c r="R96" s="225">
        <f>Q96*H96</f>
        <v>0</v>
      </c>
      <c r="S96" s="225">
        <v>0</v>
      </c>
      <c r="T96" s="226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7" t="s">
        <v>122</v>
      </c>
      <c r="AT96" s="227" t="s">
        <v>229</v>
      </c>
      <c r="AU96" s="227" t="s">
        <v>75</v>
      </c>
      <c r="AY96" s="18" t="s">
        <v>227</v>
      </c>
      <c r="BE96" s="228">
        <f>IF(N96="základní",J96,0)</f>
        <v>0</v>
      </c>
      <c r="BF96" s="228">
        <f>IF(N96="snížená",J96,0)</f>
        <v>0</v>
      </c>
      <c r="BG96" s="228">
        <f>IF(N96="zákl. přenesená",J96,0)</f>
        <v>0</v>
      </c>
      <c r="BH96" s="228">
        <f>IF(N96="sníž. přenesená",J96,0)</f>
        <v>0</v>
      </c>
      <c r="BI96" s="228">
        <f>IF(N96="nulová",J96,0)</f>
        <v>0</v>
      </c>
      <c r="BJ96" s="18" t="s">
        <v>75</v>
      </c>
      <c r="BK96" s="228">
        <f>ROUND(I96*H96,2)</f>
        <v>0</v>
      </c>
      <c r="BL96" s="18" t="s">
        <v>122</v>
      </c>
      <c r="BM96" s="227" t="s">
        <v>999</v>
      </c>
    </row>
    <row r="97" s="2" customFormat="1" ht="16.5" customHeight="1">
      <c r="A97" s="39"/>
      <c r="B97" s="40"/>
      <c r="C97" s="216" t="s">
        <v>122</v>
      </c>
      <c r="D97" s="216" t="s">
        <v>229</v>
      </c>
      <c r="E97" s="217" t="s">
        <v>475</v>
      </c>
      <c r="F97" s="218" t="s">
        <v>476</v>
      </c>
      <c r="G97" s="219" t="s">
        <v>470</v>
      </c>
      <c r="H97" s="220">
        <v>1</v>
      </c>
      <c r="I97" s="221"/>
      <c r="J97" s="222">
        <f>ROUND(I97*H97,2)</f>
        <v>0</v>
      </c>
      <c r="K97" s="218" t="s">
        <v>232</v>
      </c>
      <c r="L97" s="45"/>
      <c r="M97" s="223" t="s">
        <v>19</v>
      </c>
      <c r="N97" s="224" t="s">
        <v>42</v>
      </c>
      <c r="O97" s="85"/>
      <c r="P97" s="225">
        <f>O97*H97</f>
        <v>0</v>
      </c>
      <c r="Q97" s="225">
        <v>0</v>
      </c>
      <c r="R97" s="225">
        <f>Q97*H97</f>
        <v>0</v>
      </c>
      <c r="S97" s="225">
        <v>0</v>
      </c>
      <c r="T97" s="226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7" t="s">
        <v>122</v>
      </c>
      <c r="AT97" s="227" t="s">
        <v>229</v>
      </c>
      <c r="AU97" s="227" t="s">
        <v>75</v>
      </c>
      <c r="AY97" s="18" t="s">
        <v>227</v>
      </c>
      <c r="BE97" s="228">
        <f>IF(N97="základní",J97,0)</f>
        <v>0</v>
      </c>
      <c r="BF97" s="228">
        <f>IF(N97="snížená",J97,0)</f>
        <v>0</v>
      </c>
      <c r="BG97" s="228">
        <f>IF(N97="zákl. přenesená",J97,0)</f>
        <v>0</v>
      </c>
      <c r="BH97" s="228">
        <f>IF(N97="sníž. přenesená",J97,0)</f>
        <v>0</v>
      </c>
      <c r="BI97" s="228">
        <f>IF(N97="nulová",J97,0)</f>
        <v>0</v>
      </c>
      <c r="BJ97" s="18" t="s">
        <v>75</v>
      </c>
      <c r="BK97" s="228">
        <f>ROUND(I97*H97,2)</f>
        <v>0</v>
      </c>
      <c r="BL97" s="18" t="s">
        <v>122</v>
      </c>
      <c r="BM97" s="227" t="s">
        <v>1000</v>
      </c>
    </row>
    <row r="98" s="2" customFormat="1" ht="62.7" customHeight="1">
      <c r="A98" s="39"/>
      <c r="B98" s="40"/>
      <c r="C98" s="216" t="s">
        <v>134</v>
      </c>
      <c r="D98" s="216" t="s">
        <v>229</v>
      </c>
      <c r="E98" s="217" t="s">
        <v>856</v>
      </c>
      <c r="F98" s="218" t="s">
        <v>857</v>
      </c>
      <c r="G98" s="219" t="s">
        <v>712</v>
      </c>
      <c r="H98" s="220">
        <v>2.6000000000000001</v>
      </c>
      <c r="I98" s="221"/>
      <c r="J98" s="222">
        <f>ROUND(I98*H98,2)</f>
        <v>0</v>
      </c>
      <c r="K98" s="218" t="s">
        <v>232</v>
      </c>
      <c r="L98" s="45"/>
      <c r="M98" s="223" t="s">
        <v>19</v>
      </c>
      <c r="N98" s="224" t="s">
        <v>42</v>
      </c>
      <c r="O98" s="85"/>
      <c r="P98" s="225">
        <f>O98*H98</f>
        <v>0</v>
      </c>
      <c r="Q98" s="225">
        <v>0</v>
      </c>
      <c r="R98" s="225">
        <f>Q98*H98</f>
        <v>0</v>
      </c>
      <c r="S98" s="225">
        <v>0</v>
      </c>
      <c r="T98" s="226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7" t="s">
        <v>122</v>
      </c>
      <c r="AT98" s="227" t="s">
        <v>229</v>
      </c>
      <c r="AU98" s="227" t="s">
        <v>75</v>
      </c>
      <c r="AY98" s="18" t="s">
        <v>227</v>
      </c>
      <c r="BE98" s="228">
        <f>IF(N98="základní",J98,0)</f>
        <v>0</v>
      </c>
      <c r="BF98" s="228">
        <f>IF(N98="snížená",J98,0)</f>
        <v>0</v>
      </c>
      <c r="BG98" s="228">
        <f>IF(N98="zákl. přenesená",J98,0)</f>
        <v>0</v>
      </c>
      <c r="BH98" s="228">
        <f>IF(N98="sníž. přenesená",J98,0)</f>
        <v>0</v>
      </c>
      <c r="BI98" s="228">
        <f>IF(N98="nulová",J98,0)</f>
        <v>0</v>
      </c>
      <c r="BJ98" s="18" t="s">
        <v>75</v>
      </c>
      <c r="BK98" s="228">
        <f>ROUND(I98*H98,2)</f>
        <v>0</v>
      </c>
      <c r="BL98" s="18" t="s">
        <v>122</v>
      </c>
      <c r="BM98" s="227" t="s">
        <v>1001</v>
      </c>
    </row>
    <row r="99" s="2" customFormat="1" ht="37.8" customHeight="1">
      <c r="A99" s="39"/>
      <c r="B99" s="40"/>
      <c r="C99" s="216" t="s">
        <v>144</v>
      </c>
      <c r="D99" s="216" t="s">
        <v>229</v>
      </c>
      <c r="E99" s="217" t="s">
        <v>478</v>
      </c>
      <c r="F99" s="218" t="s">
        <v>479</v>
      </c>
      <c r="G99" s="219" t="s">
        <v>470</v>
      </c>
      <c r="H99" s="220">
        <v>1</v>
      </c>
      <c r="I99" s="221"/>
      <c r="J99" s="222">
        <f>ROUND(I99*H99,2)</f>
        <v>0</v>
      </c>
      <c r="K99" s="218" t="s">
        <v>232</v>
      </c>
      <c r="L99" s="45"/>
      <c r="M99" s="223" t="s">
        <v>19</v>
      </c>
      <c r="N99" s="224" t="s">
        <v>42</v>
      </c>
      <c r="O99" s="85"/>
      <c r="P99" s="225">
        <f>O99*H99</f>
        <v>0</v>
      </c>
      <c r="Q99" s="225">
        <v>0</v>
      </c>
      <c r="R99" s="225">
        <f>Q99*H99</f>
        <v>0</v>
      </c>
      <c r="S99" s="225">
        <v>0</v>
      </c>
      <c r="T99" s="226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7" t="s">
        <v>122</v>
      </c>
      <c r="AT99" s="227" t="s">
        <v>229</v>
      </c>
      <c r="AU99" s="227" t="s">
        <v>75</v>
      </c>
      <c r="AY99" s="18" t="s">
        <v>227</v>
      </c>
      <c r="BE99" s="228">
        <f>IF(N99="základní",J99,0)</f>
        <v>0</v>
      </c>
      <c r="BF99" s="228">
        <f>IF(N99="snížená",J99,0)</f>
        <v>0</v>
      </c>
      <c r="BG99" s="228">
        <f>IF(N99="zákl. přenesená",J99,0)</f>
        <v>0</v>
      </c>
      <c r="BH99" s="228">
        <f>IF(N99="sníž. přenesená",J99,0)</f>
        <v>0</v>
      </c>
      <c r="BI99" s="228">
        <f>IF(N99="nulová",J99,0)</f>
        <v>0</v>
      </c>
      <c r="BJ99" s="18" t="s">
        <v>75</v>
      </c>
      <c r="BK99" s="228">
        <f>ROUND(I99*H99,2)</f>
        <v>0</v>
      </c>
      <c r="BL99" s="18" t="s">
        <v>122</v>
      </c>
      <c r="BM99" s="227" t="s">
        <v>1002</v>
      </c>
    </row>
    <row r="100" s="2" customFormat="1">
      <c r="A100" s="39"/>
      <c r="B100" s="40"/>
      <c r="C100" s="41"/>
      <c r="D100" s="229" t="s">
        <v>240</v>
      </c>
      <c r="E100" s="41"/>
      <c r="F100" s="230" t="s">
        <v>481</v>
      </c>
      <c r="G100" s="41"/>
      <c r="H100" s="41"/>
      <c r="I100" s="231"/>
      <c r="J100" s="41"/>
      <c r="K100" s="41"/>
      <c r="L100" s="45"/>
      <c r="M100" s="232"/>
      <c r="N100" s="233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240</v>
      </c>
      <c r="AU100" s="18" t="s">
        <v>75</v>
      </c>
    </row>
    <row r="101" s="2" customFormat="1" ht="49.05" customHeight="1">
      <c r="A101" s="39"/>
      <c r="B101" s="40"/>
      <c r="C101" s="216" t="s">
        <v>154</v>
      </c>
      <c r="D101" s="216" t="s">
        <v>229</v>
      </c>
      <c r="E101" s="217" t="s">
        <v>482</v>
      </c>
      <c r="F101" s="218" t="s">
        <v>483</v>
      </c>
      <c r="G101" s="219" t="s">
        <v>470</v>
      </c>
      <c r="H101" s="220">
        <v>1</v>
      </c>
      <c r="I101" s="221"/>
      <c r="J101" s="222">
        <f>ROUND(I101*H101,2)</f>
        <v>0</v>
      </c>
      <c r="K101" s="218" t="s">
        <v>232</v>
      </c>
      <c r="L101" s="45"/>
      <c r="M101" s="276" t="s">
        <v>19</v>
      </c>
      <c r="N101" s="277" t="s">
        <v>42</v>
      </c>
      <c r="O101" s="278"/>
      <c r="P101" s="279">
        <f>O101*H101</f>
        <v>0</v>
      </c>
      <c r="Q101" s="279">
        <v>0</v>
      </c>
      <c r="R101" s="279">
        <f>Q101*H101</f>
        <v>0</v>
      </c>
      <c r="S101" s="279">
        <v>0</v>
      </c>
      <c r="T101" s="280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7" t="s">
        <v>122</v>
      </c>
      <c r="AT101" s="227" t="s">
        <v>229</v>
      </c>
      <c r="AU101" s="227" t="s">
        <v>75</v>
      </c>
      <c r="AY101" s="18" t="s">
        <v>227</v>
      </c>
      <c r="BE101" s="228">
        <f>IF(N101="základní",J101,0)</f>
        <v>0</v>
      </c>
      <c r="BF101" s="228">
        <f>IF(N101="snížená",J101,0)</f>
        <v>0</v>
      </c>
      <c r="BG101" s="228">
        <f>IF(N101="zákl. přenesená",J101,0)</f>
        <v>0</v>
      </c>
      <c r="BH101" s="228">
        <f>IF(N101="sníž. přenesená",J101,0)</f>
        <v>0</v>
      </c>
      <c r="BI101" s="228">
        <f>IF(N101="nulová",J101,0)</f>
        <v>0</v>
      </c>
      <c r="BJ101" s="18" t="s">
        <v>75</v>
      </c>
      <c r="BK101" s="228">
        <f>ROUND(I101*H101,2)</f>
        <v>0</v>
      </c>
      <c r="BL101" s="18" t="s">
        <v>122</v>
      </c>
      <c r="BM101" s="227" t="s">
        <v>1003</v>
      </c>
    </row>
    <row r="102" s="2" customFormat="1" ht="6.96" customHeight="1">
      <c r="A102" s="39"/>
      <c r="B102" s="60"/>
      <c r="C102" s="61"/>
      <c r="D102" s="61"/>
      <c r="E102" s="61"/>
      <c r="F102" s="61"/>
      <c r="G102" s="61"/>
      <c r="H102" s="61"/>
      <c r="I102" s="61"/>
      <c r="J102" s="61"/>
      <c r="K102" s="61"/>
      <c r="L102" s="45"/>
      <c r="M102" s="39"/>
      <c r="O102" s="39"/>
      <c r="P102" s="39"/>
      <c r="Q102" s="39"/>
      <c r="R102" s="39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</sheetData>
  <sheetProtection sheet="1" autoFilter="0" formatColumns="0" formatRows="0" objects="1" scenarios="1" spinCount="100000" saltValue="5Z2ohyszR1a4kwJTzZK/HqrAeKFHq/tHyElp+TjsyBPBC2v4DzM3Mx5uFXnub2JkFSDb1pNhjtLOPM3Y5Xix6A==" hashValue="xSnd8enx/a09q6Tf6CEei0WsJlJs5UgEaA71jLefMcB18WwiJQToQ3C4IMMjP17FazLue7J5lLhsYX3g1QPCdA==" algorithmName="SHA-512" password="CC35"/>
  <autoFilter ref="C91:K101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8:H78"/>
    <mergeCell ref="E82:H82"/>
    <mergeCell ref="E80:H80"/>
    <mergeCell ref="E84:H8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151</v>
      </c>
      <c r="AZ2" s="140" t="s">
        <v>333</v>
      </c>
      <c r="BA2" s="140" t="s">
        <v>640</v>
      </c>
      <c r="BB2" s="140" t="s">
        <v>19</v>
      </c>
      <c r="BC2" s="140" t="s">
        <v>641</v>
      </c>
      <c r="BD2" s="140" t="s">
        <v>87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1"/>
      <c r="AT3" s="18" t="s">
        <v>79</v>
      </c>
      <c r="AZ3" s="140" t="s">
        <v>642</v>
      </c>
      <c r="BA3" s="140" t="s">
        <v>643</v>
      </c>
      <c r="BB3" s="140" t="s">
        <v>19</v>
      </c>
      <c r="BC3" s="140" t="s">
        <v>1004</v>
      </c>
      <c r="BD3" s="140" t="s">
        <v>87</v>
      </c>
    </row>
    <row r="4" s="1" customFormat="1" ht="24.96" customHeight="1">
      <c r="B4" s="21"/>
      <c r="D4" s="143" t="s">
        <v>174</v>
      </c>
      <c r="L4" s="21"/>
      <c r="M4" s="144" t="s">
        <v>10</v>
      </c>
      <c r="AT4" s="18" t="s">
        <v>4</v>
      </c>
      <c r="AZ4" s="140" t="s">
        <v>496</v>
      </c>
      <c r="BA4" s="140" t="s">
        <v>497</v>
      </c>
      <c r="BB4" s="140" t="s">
        <v>19</v>
      </c>
      <c r="BC4" s="140" t="s">
        <v>1005</v>
      </c>
      <c r="BD4" s="140" t="s">
        <v>79</v>
      </c>
    </row>
    <row r="5" s="1" customFormat="1" ht="6.96" customHeight="1">
      <c r="B5" s="21"/>
      <c r="L5" s="21"/>
      <c r="AZ5" s="140" t="s">
        <v>499</v>
      </c>
      <c r="BA5" s="140" t="s">
        <v>645</v>
      </c>
      <c r="BB5" s="140" t="s">
        <v>19</v>
      </c>
      <c r="BC5" s="140" t="s">
        <v>1006</v>
      </c>
      <c r="BD5" s="140" t="s">
        <v>79</v>
      </c>
    </row>
    <row r="6" s="1" customFormat="1" ht="12" customHeight="1">
      <c r="B6" s="21"/>
      <c r="D6" s="145" t="s">
        <v>16</v>
      </c>
      <c r="L6" s="21"/>
      <c r="AZ6" s="140" t="s">
        <v>1007</v>
      </c>
      <c r="BA6" s="140" t="s">
        <v>1008</v>
      </c>
      <c r="BB6" s="140" t="s">
        <v>19</v>
      </c>
      <c r="BC6" s="140" t="s">
        <v>432</v>
      </c>
      <c r="BD6" s="140" t="s">
        <v>87</v>
      </c>
    </row>
    <row r="7" s="1" customFormat="1" ht="16.5" customHeight="1">
      <c r="B7" s="21"/>
      <c r="E7" s="146" t="str">
        <f>'Rekapitulace stavby'!K6</f>
        <v>Oprava přejezdů v obvodu Správy tratí Ústí nad Labem pro r. 2022</v>
      </c>
      <c r="F7" s="145"/>
      <c r="G7" s="145"/>
      <c r="H7" s="145"/>
      <c r="L7" s="21"/>
      <c r="AZ7" s="140" t="s">
        <v>949</v>
      </c>
      <c r="BA7" s="140" t="s">
        <v>950</v>
      </c>
      <c r="BB7" s="140" t="s">
        <v>19</v>
      </c>
      <c r="BC7" s="140" t="s">
        <v>300</v>
      </c>
      <c r="BD7" s="140" t="s">
        <v>87</v>
      </c>
    </row>
    <row r="8">
      <c r="B8" s="21"/>
      <c r="D8" s="145" t="s">
        <v>185</v>
      </c>
      <c r="L8" s="21"/>
      <c r="AZ8" s="140" t="s">
        <v>647</v>
      </c>
      <c r="BA8" s="140" t="s">
        <v>648</v>
      </c>
      <c r="BB8" s="140" t="s">
        <v>19</v>
      </c>
      <c r="BC8" s="140" t="s">
        <v>1009</v>
      </c>
      <c r="BD8" s="140" t="s">
        <v>87</v>
      </c>
    </row>
    <row r="9" s="1" customFormat="1" ht="16.5" customHeight="1">
      <c r="B9" s="21"/>
      <c r="E9" s="146" t="s">
        <v>1010</v>
      </c>
      <c r="F9" s="1"/>
      <c r="G9" s="1"/>
      <c r="H9" s="1"/>
      <c r="L9" s="21"/>
      <c r="AZ9" s="140" t="s">
        <v>951</v>
      </c>
      <c r="BA9" s="140" t="s">
        <v>952</v>
      </c>
      <c r="BB9" s="140" t="s">
        <v>19</v>
      </c>
      <c r="BC9" s="140" t="s">
        <v>1011</v>
      </c>
      <c r="BD9" s="140" t="s">
        <v>87</v>
      </c>
    </row>
    <row r="10" s="1" customFormat="1" ht="12" customHeight="1">
      <c r="B10" s="21"/>
      <c r="D10" s="145" t="s">
        <v>187</v>
      </c>
      <c r="L10" s="21"/>
      <c r="AZ10" s="140" t="s">
        <v>1012</v>
      </c>
      <c r="BA10" s="140" t="s">
        <v>1013</v>
      </c>
      <c r="BB10" s="140" t="s">
        <v>19</v>
      </c>
      <c r="BC10" s="140" t="s">
        <v>1014</v>
      </c>
      <c r="BD10" s="140" t="s">
        <v>87</v>
      </c>
    </row>
    <row r="11" s="2" customFormat="1" ht="16.5" customHeight="1">
      <c r="A11" s="39"/>
      <c r="B11" s="45"/>
      <c r="C11" s="39"/>
      <c r="D11" s="39"/>
      <c r="E11" s="147" t="s">
        <v>1015</v>
      </c>
      <c r="F11" s="39"/>
      <c r="G11" s="39"/>
      <c r="H11" s="39"/>
      <c r="I11" s="39"/>
      <c r="J11" s="39"/>
      <c r="K11" s="39"/>
      <c r="L11" s="14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Z11" s="140" t="s">
        <v>166</v>
      </c>
      <c r="BA11" s="140" t="s">
        <v>167</v>
      </c>
      <c r="BB11" s="140" t="s">
        <v>19</v>
      </c>
      <c r="BC11" s="140" t="s">
        <v>650</v>
      </c>
      <c r="BD11" s="140" t="s">
        <v>87</v>
      </c>
    </row>
    <row r="12" s="2" customFormat="1" ht="12" customHeight="1">
      <c r="A12" s="39"/>
      <c r="B12" s="45"/>
      <c r="C12" s="39"/>
      <c r="D12" s="145" t="s">
        <v>189</v>
      </c>
      <c r="E12" s="39"/>
      <c r="F12" s="39"/>
      <c r="G12" s="39"/>
      <c r="H12" s="39"/>
      <c r="I12" s="39"/>
      <c r="J12" s="39"/>
      <c r="K12" s="39"/>
      <c r="L12" s="14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Z12" s="140" t="s">
        <v>717</v>
      </c>
      <c r="BA12" s="140" t="s">
        <v>764</v>
      </c>
      <c r="BB12" s="140" t="s">
        <v>19</v>
      </c>
      <c r="BC12" s="140" t="s">
        <v>1016</v>
      </c>
      <c r="BD12" s="140" t="s">
        <v>87</v>
      </c>
    </row>
    <row r="13" s="2" customFormat="1" ht="16.5" customHeight="1">
      <c r="A13" s="39"/>
      <c r="B13" s="45"/>
      <c r="C13" s="39"/>
      <c r="D13" s="39"/>
      <c r="E13" s="149" t="s">
        <v>1017</v>
      </c>
      <c r="F13" s="39"/>
      <c r="G13" s="39"/>
      <c r="H13" s="39"/>
      <c r="I13" s="39"/>
      <c r="J13" s="39"/>
      <c r="K13" s="39"/>
      <c r="L13" s="14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Z13" s="140" t="s">
        <v>175</v>
      </c>
      <c r="BA13" s="140" t="s">
        <v>176</v>
      </c>
      <c r="BB13" s="140" t="s">
        <v>19</v>
      </c>
      <c r="BC13" s="140" t="s">
        <v>338</v>
      </c>
      <c r="BD13" s="140" t="s">
        <v>79</v>
      </c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14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Z14" s="140" t="s">
        <v>178</v>
      </c>
      <c r="BA14" s="140" t="s">
        <v>179</v>
      </c>
      <c r="BB14" s="140" t="s">
        <v>19</v>
      </c>
      <c r="BC14" s="140" t="s">
        <v>1006</v>
      </c>
      <c r="BD14" s="140" t="s">
        <v>79</v>
      </c>
    </row>
    <row r="15" s="2" customFormat="1" ht="12" customHeight="1">
      <c r="A15" s="39"/>
      <c r="B15" s="45"/>
      <c r="C15" s="39"/>
      <c r="D15" s="145" t="s">
        <v>18</v>
      </c>
      <c r="E15" s="39"/>
      <c r="F15" s="134" t="s">
        <v>19</v>
      </c>
      <c r="G15" s="39"/>
      <c r="H15" s="39"/>
      <c r="I15" s="145" t="s">
        <v>20</v>
      </c>
      <c r="J15" s="134" t="s">
        <v>19</v>
      </c>
      <c r="K15" s="39"/>
      <c r="L15" s="14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Z15" s="140" t="s">
        <v>182</v>
      </c>
      <c r="BA15" s="140" t="s">
        <v>183</v>
      </c>
      <c r="BB15" s="140" t="s">
        <v>180</v>
      </c>
      <c r="BC15" s="140" t="s">
        <v>432</v>
      </c>
      <c r="BD15" s="140" t="s">
        <v>79</v>
      </c>
    </row>
    <row r="16" s="2" customFormat="1" ht="12" customHeight="1">
      <c r="A16" s="39"/>
      <c r="B16" s="45"/>
      <c r="C16" s="39"/>
      <c r="D16" s="145" t="s">
        <v>21</v>
      </c>
      <c r="E16" s="39"/>
      <c r="F16" s="134" t="s">
        <v>191</v>
      </c>
      <c r="G16" s="39"/>
      <c r="H16" s="39"/>
      <c r="I16" s="145" t="s">
        <v>23</v>
      </c>
      <c r="J16" s="150" t="str">
        <f>'Rekapitulace stavby'!AN8</f>
        <v>31. 8. 2021</v>
      </c>
      <c r="K16" s="39"/>
      <c r="L16" s="14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14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45" t="s">
        <v>25</v>
      </c>
      <c r="E18" s="39"/>
      <c r="F18" s="39"/>
      <c r="G18" s="39"/>
      <c r="H18" s="39"/>
      <c r="I18" s="145" t="s">
        <v>26</v>
      </c>
      <c r="J18" s="134" t="str">
        <f>IF('Rekapitulace stavby'!AN10="","",'Rekapitulace stavby'!AN10)</f>
        <v/>
      </c>
      <c r="K18" s="39"/>
      <c r="L18" s="14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4" t="str">
        <f>IF('Rekapitulace stavby'!E11="","",'Rekapitulace stavby'!E11)</f>
        <v>Správa železnic, státní organizace</v>
      </c>
      <c r="F19" s="39"/>
      <c r="G19" s="39"/>
      <c r="H19" s="39"/>
      <c r="I19" s="145" t="s">
        <v>28</v>
      </c>
      <c r="J19" s="134" t="str">
        <f>IF('Rekapitulace stavby'!AN11="","",'Rekapitulace stavby'!AN11)</f>
        <v/>
      </c>
      <c r="K19" s="39"/>
      <c r="L19" s="14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14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45" t="s">
        <v>29</v>
      </c>
      <c r="E21" s="39"/>
      <c r="F21" s="39"/>
      <c r="G21" s="39"/>
      <c r="H21" s="39"/>
      <c r="I21" s="145" t="s">
        <v>26</v>
      </c>
      <c r="J21" s="34" t="str">
        <f>'Rekapitulace stavby'!AN13</f>
        <v>Vyplň údaj</v>
      </c>
      <c r="K21" s="39"/>
      <c r="L21" s="14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34"/>
      <c r="G22" s="134"/>
      <c r="H22" s="134"/>
      <c r="I22" s="145" t="s">
        <v>28</v>
      </c>
      <c r="J22" s="34" t="str">
        <f>'Rekapitulace stavby'!AN14</f>
        <v>Vyplň údaj</v>
      </c>
      <c r="K22" s="39"/>
      <c r="L22" s="14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14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45" t="s">
        <v>31</v>
      </c>
      <c r="E24" s="39"/>
      <c r="F24" s="39"/>
      <c r="G24" s="39"/>
      <c r="H24" s="39"/>
      <c r="I24" s="145" t="s">
        <v>26</v>
      </c>
      <c r="J24" s="134" t="str">
        <f>IF('Rekapitulace stavby'!AN16="","",'Rekapitulace stavby'!AN16)</f>
        <v/>
      </c>
      <c r="K24" s="39"/>
      <c r="L24" s="14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34" t="str">
        <f>IF('Rekapitulace stavby'!E17="","",'Rekapitulace stavby'!E17)</f>
        <v xml:space="preserve"> </v>
      </c>
      <c r="F25" s="39"/>
      <c r="G25" s="39"/>
      <c r="H25" s="39"/>
      <c r="I25" s="145" t="s">
        <v>28</v>
      </c>
      <c r="J25" s="134" t="str">
        <f>IF('Rekapitulace stavby'!AN17="","",'Rekapitulace stavby'!AN17)</f>
        <v/>
      </c>
      <c r="K25" s="39"/>
      <c r="L25" s="14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14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45" t="s">
        <v>33</v>
      </c>
      <c r="E27" s="39"/>
      <c r="F27" s="39"/>
      <c r="G27" s="39"/>
      <c r="H27" s="39"/>
      <c r="I27" s="145" t="s">
        <v>26</v>
      </c>
      <c r="J27" s="134" t="s">
        <v>19</v>
      </c>
      <c r="K27" s="39"/>
      <c r="L27" s="148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34" t="s">
        <v>192</v>
      </c>
      <c r="F28" s="39"/>
      <c r="G28" s="39"/>
      <c r="H28" s="39"/>
      <c r="I28" s="145" t="s">
        <v>28</v>
      </c>
      <c r="J28" s="134" t="s">
        <v>19</v>
      </c>
      <c r="K28" s="39"/>
      <c r="L28" s="14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148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45" t="s">
        <v>35</v>
      </c>
      <c r="E30" s="39"/>
      <c r="F30" s="39"/>
      <c r="G30" s="39"/>
      <c r="H30" s="39"/>
      <c r="I30" s="39"/>
      <c r="J30" s="39"/>
      <c r="K30" s="39"/>
      <c r="L30" s="14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5" customHeight="1">
      <c r="A31" s="151"/>
      <c r="B31" s="152"/>
      <c r="C31" s="151"/>
      <c r="D31" s="151"/>
      <c r="E31" s="153" t="s">
        <v>19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14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5"/>
      <c r="E33" s="155"/>
      <c r="F33" s="155"/>
      <c r="G33" s="155"/>
      <c r="H33" s="155"/>
      <c r="I33" s="155"/>
      <c r="J33" s="155"/>
      <c r="K33" s="155"/>
      <c r="L33" s="14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56" t="s">
        <v>37</v>
      </c>
      <c r="E34" s="39"/>
      <c r="F34" s="39"/>
      <c r="G34" s="39"/>
      <c r="H34" s="39"/>
      <c r="I34" s="39"/>
      <c r="J34" s="157">
        <f>ROUND(J106, 2)</f>
        <v>0</v>
      </c>
      <c r="K34" s="39"/>
      <c r="L34" s="14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55"/>
      <c r="E35" s="155"/>
      <c r="F35" s="155"/>
      <c r="G35" s="155"/>
      <c r="H35" s="155"/>
      <c r="I35" s="155"/>
      <c r="J35" s="155"/>
      <c r="K35" s="155"/>
      <c r="L35" s="14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58" t="s">
        <v>39</v>
      </c>
      <c r="G36" s="39"/>
      <c r="H36" s="39"/>
      <c r="I36" s="158" t="s">
        <v>38</v>
      </c>
      <c r="J36" s="158" t="s">
        <v>40</v>
      </c>
      <c r="K36" s="39"/>
      <c r="L36" s="14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47" t="s">
        <v>41</v>
      </c>
      <c r="E37" s="145" t="s">
        <v>42</v>
      </c>
      <c r="F37" s="159">
        <f>ROUND((SUM(BE106:BE274)),  2)</f>
        <v>0</v>
      </c>
      <c r="G37" s="39"/>
      <c r="H37" s="39"/>
      <c r="I37" s="160">
        <v>0.20999999999999999</v>
      </c>
      <c r="J37" s="159">
        <f>ROUND(((SUM(BE106:BE274))*I37),  2)</f>
        <v>0</v>
      </c>
      <c r="K37" s="39"/>
      <c r="L37" s="14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45" t="s">
        <v>43</v>
      </c>
      <c r="F38" s="159">
        <f>ROUND((SUM(BF106:BF274)),  2)</f>
        <v>0</v>
      </c>
      <c r="G38" s="39"/>
      <c r="H38" s="39"/>
      <c r="I38" s="160">
        <v>0.14999999999999999</v>
      </c>
      <c r="J38" s="159">
        <f>ROUND(((SUM(BF106:BF274))*I38),  2)</f>
        <v>0</v>
      </c>
      <c r="K38" s="39"/>
      <c r="L38" s="14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5" t="s">
        <v>44</v>
      </c>
      <c r="F39" s="159">
        <f>ROUND((SUM(BG106:BG274)),  2)</f>
        <v>0</v>
      </c>
      <c r="G39" s="39"/>
      <c r="H39" s="39"/>
      <c r="I39" s="160">
        <v>0.20999999999999999</v>
      </c>
      <c r="J39" s="159">
        <f>0</f>
        <v>0</v>
      </c>
      <c r="K39" s="39"/>
      <c r="L39" s="14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45" t="s">
        <v>45</v>
      </c>
      <c r="F40" s="159">
        <f>ROUND((SUM(BH106:BH274)),  2)</f>
        <v>0</v>
      </c>
      <c r="G40" s="39"/>
      <c r="H40" s="39"/>
      <c r="I40" s="160">
        <v>0.14999999999999999</v>
      </c>
      <c r="J40" s="159">
        <f>0</f>
        <v>0</v>
      </c>
      <c r="K40" s="39"/>
      <c r="L40" s="14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45" t="s">
        <v>46</v>
      </c>
      <c r="F41" s="159">
        <f>ROUND((SUM(BI106:BI274)),  2)</f>
        <v>0</v>
      </c>
      <c r="G41" s="39"/>
      <c r="H41" s="39"/>
      <c r="I41" s="160">
        <v>0</v>
      </c>
      <c r="J41" s="159">
        <f>0</f>
        <v>0</v>
      </c>
      <c r="K41" s="39"/>
      <c r="L41" s="148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148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1"/>
      <c r="D43" s="162" t="s">
        <v>47</v>
      </c>
      <c r="E43" s="163"/>
      <c r="F43" s="163"/>
      <c r="G43" s="164" t="s">
        <v>48</v>
      </c>
      <c r="H43" s="165" t="s">
        <v>49</v>
      </c>
      <c r="I43" s="163"/>
      <c r="J43" s="166">
        <f>SUM(J34:J41)</f>
        <v>0</v>
      </c>
      <c r="K43" s="167"/>
      <c r="L43" s="148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8" s="2" customFormat="1" ht="6.96" customHeight="1">
      <c r="A48" s="39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24.96" customHeight="1">
      <c r="A49" s="39"/>
      <c r="B49" s="40"/>
      <c r="C49" s="24" t="s">
        <v>193</v>
      </c>
      <c r="D49" s="41"/>
      <c r="E49" s="41"/>
      <c r="F49" s="41"/>
      <c r="G49" s="41"/>
      <c r="H49" s="41"/>
      <c r="I49" s="41"/>
      <c r="J49" s="41"/>
      <c r="K49" s="41"/>
      <c r="L49" s="14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6.96" customHeight="1">
      <c r="A50" s="39"/>
      <c r="B50" s="40"/>
      <c r="C50" s="41"/>
      <c r="D50" s="41"/>
      <c r="E50" s="41"/>
      <c r="F50" s="41"/>
      <c r="G50" s="41"/>
      <c r="H50" s="41"/>
      <c r="I50" s="41"/>
      <c r="J50" s="41"/>
      <c r="K50" s="41"/>
      <c r="L50" s="14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16</v>
      </c>
      <c r="D51" s="41"/>
      <c r="E51" s="41"/>
      <c r="F51" s="41"/>
      <c r="G51" s="41"/>
      <c r="H51" s="41"/>
      <c r="I51" s="41"/>
      <c r="J51" s="41"/>
      <c r="K51" s="41"/>
      <c r="L51" s="148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6.5" customHeight="1">
      <c r="A52" s="39"/>
      <c r="B52" s="40"/>
      <c r="C52" s="41"/>
      <c r="D52" s="41"/>
      <c r="E52" s="172" t="str">
        <f>E7</f>
        <v>Oprava přejezdů v obvodu Správy tratí Ústí nad Labem pro r. 2022</v>
      </c>
      <c r="F52" s="33"/>
      <c r="G52" s="33"/>
      <c r="H52" s="33"/>
      <c r="I52" s="41"/>
      <c r="J52" s="41"/>
      <c r="K52" s="41"/>
      <c r="L52" s="14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1" customFormat="1" ht="12" customHeight="1">
      <c r="B53" s="22"/>
      <c r="C53" s="33" t="s">
        <v>185</v>
      </c>
      <c r="D53" s="23"/>
      <c r="E53" s="23"/>
      <c r="F53" s="23"/>
      <c r="G53" s="23"/>
      <c r="H53" s="23"/>
      <c r="I53" s="23"/>
      <c r="J53" s="23"/>
      <c r="K53" s="23"/>
      <c r="L53" s="21"/>
    </row>
    <row r="54" s="1" customFormat="1" ht="16.5" customHeight="1">
      <c r="B54" s="22"/>
      <c r="C54" s="23"/>
      <c r="D54" s="23"/>
      <c r="E54" s="172" t="s">
        <v>1010</v>
      </c>
      <c r="F54" s="23"/>
      <c r="G54" s="23"/>
      <c r="H54" s="23"/>
      <c r="I54" s="23"/>
      <c r="J54" s="23"/>
      <c r="K54" s="23"/>
      <c r="L54" s="21"/>
    </row>
    <row r="55" s="1" customFormat="1" ht="12" customHeight="1">
      <c r="B55" s="22"/>
      <c r="C55" s="33" t="s">
        <v>187</v>
      </c>
      <c r="D55" s="23"/>
      <c r="E55" s="23"/>
      <c r="F55" s="23"/>
      <c r="G55" s="23"/>
      <c r="H55" s="23"/>
      <c r="I55" s="23"/>
      <c r="J55" s="23"/>
      <c r="K55" s="23"/>
      <c r="L55" s="21"/>
    </row>
    <row r="56" s="2" customFormat="1" ht="16.5" customHeight="1">
      <c r="A56" s="39"/>
      <c r="B56" s="40"/>
      <c r="C56" s="41"/>
      <c r="D56" s="41"/>
      <c r="E56" s="173" t="s">
        <v>1015</v>
      </c>
      <c r="F56" s="41"/>
      <c r="G56" s="41"/>
      <c r="H56" s="41"/>
      <c r="I56" s="41"/>
      <c r="J56" s="41"/>
      <c r="K56" s="41"/>
      <c r="L56" s="14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12" customHeight="1">
      <c r="A57" s="39"/>
      <c r="B57" s="40"/>
      <c r="C57" s="33" t="s">
        <v>189</v>
      </c>
      <c r="D57" s="41"/>
      <c r="E57" s="41"/>
      <c r="F57" s="41"/>
      <c r="G57" s="41"/>
      <c r="H57" s="41"/>
      <c r="I57" s="41"/>
      <c r="J57" s="41"/>
      <c r="K57" s="41"/>
      <c r="L57" s="14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6.5" customHeight="1">
      <c r="A58" s="39"/>
      <c r="B58" s="40"/>
      <c r="C58" s="41"/>
      <c r="D58" s="41"/>
      <c r="E58" s="70" t="str">
        <f>E13</f>
        <v>SO 7.1 - ZRN</v>
      </c>
      <c r="F58" s="41"/>
      <c r="G58" s="41"/>
      <c r="H58" s="41"/>
      <c r="I58" s="41"/>
      <c r="J58" s="41"/>
      <c r="K58" s="41"/>
      <c r="L58" s="14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6.96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14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2" customHeight="1">
      <c r="A60" s="39"/>
      <c r="B60" s="40"/>
      <c r="C60" s="33" t="s">
        <v>21</v>
      </c>
      <c r="D60" s="41"/>
      <c r="E60" s="41"/>
      <c r="F60" s="28" t="str">
        <f>F16</f>
        <v>Obvod ST Ústí n.L.</v>
      </c>
      <c r="G60" s="41"/>
      <c r="H60" s="41"/>
      <c r="I60" s="33" t="s">
        <v>23</v>
      </c>
      <c r="J60" s="73" t="str">
        <f>IF(J16="","",J16)</f>
        <v>31. 8. 2021</v>
      </c>
      <c r="K60" s="41"/>
      <c r="L60" s="148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6.96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48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5.15" customHeight="1">
      <c r="A62" s="39"/>
      <c r="B62" s="40"/>
      <c r="C62" s="33" t="s">
        <v>25</v>
      </c>
      <c r="D62" s="41"/>
      <c r="E62" s="41"/>
      <c r="F62" s="28" t="str">
        <f>E19</f>
        <v>Správa železnic, státní organizace</v>
      </c>
      <c r="G62" s="41"/>
      <c r="H62" s="41"/>
      <c r="I62" s="33" t="s">
        <v>31</v>
      </c>
      <c r="J62" s="37" t="str">
        <f>E25</f>
        <v xml:space="preserve"> </v>
      </c>
      <c r="K62" s="41"/>
      <c r="L62" s="148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15.15" customHeight="1">
      <c r="A63" s="39"/>
      <c r="B63" s="40"/>
      <c r="C63" s="33" t="s">
        <v>29</v>
      </c>
      <c r="D63" s="41"/>
      <c r="E63" s="41"/>
      <c r="F63" s="28" t="str">
        <f>IF(E22="","",E22)</f>
        <v>Vyplň údaj</v>
      </c>
      <c r="G63" s="41"/>
      <c r="H63" s="41"/>
      <c r="I63" s="33" t="s">
        <v>33</v>
      </c>
      <c r="J63" s="37" t="str">
        <f>E28</f>
        <v>Jan Seemann</v>
      </c>
      <c r="K63" s="41"/>
      <c r="L63" s="148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10.32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48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29.28" customHeight="1">
      <c r="A65" s="39"/>
      <c r="B65" s="40"/>
      <c r="C65" s="174" t="s">
        <v>194</v>
      </c>
      <c r="D65" s="175"/>
      <c r="E65" s="175"/>
      <c r="F65" s="175"/>
      <c r="G65" s="175"/>
      <c r="H65" s="175"/>
      <c r="I65" s="175"/>
      <c r="J65" s="176" t="s">
        <v>195</v>
      </c>
      <c r="K65" s="175"/>
      <c r="L65" s="148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10.32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48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2.8" customHeight="1">
      <c r="A67" s="39"/>
      <c r="B67" s="40"/>
      <c r="C67" s="177" t="s">
        <v>69</v>
      </c>
      <c r="D67" s="41"/>
      <c r="E67" s="41"/>
      <c r="F67" s="41"/>
      <c r="G67" s="41"/>
      <c r="H67" s="41"/>
      <c r="I67" s="41"/>
      <c r="J67" s="103">
        <f>J106</f>
        <v>0</v>
      </c>
      <c r="K67" s="41"/>
      <c r="L67" s="148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U67" s="18" t="s">
        <v>196</v>
      </c>
    </row>
    <row r="68" s="9" customFormat="1" ht="24.96" customHeight="1">
      <c r="A68" s="9"/>
      <c r="B68" s="178"/>
      <c r="C68" s="179"/>
      <c r="D68" s="180" t="s">
        <v>197</v>
      </c>
      <c r="E68" s="181"/>
      <c r="F68" s="181"/>
      <c r="G68" s="181"/>
      <c r="H68" s="181"/>
      <c r="I68" s="181"/>
      <c r="J68" s="182">
        <f>J107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4"/>
      <c r="C69" s="125"/>
      <c r="D69" s="185" t="s">
        <v>198</v>
      </c>
      <c r="E69" s="186"/>
      <c r="F69" s="186"/>
      <c r="G69" s="186"/>
      <c r="H69" s="186"/>
      <c r="I69" s="186"/>
      <c r="J69" s="187">
        <f>J108</f>
        <v>0</v>
      </c>
      <c r="K69" s="125"/>
      <c r="L69" s="18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4"/>
      <c r="C70" s="125"/>
      <c r="D70" s="185" t="s">
        <v>654</v>
      </c>
      <c r="E70" s="186"/>
      <c r="F70" s="186"/>
      <c r="G70" s="186"/>
      <c r="H70" s="186"/>
      <c r="I70" s="186"/>
      <c r="J70" s="187">
        <f>J113</f>
        <v>0</v>
      </c>
      <c r="K70" s="125"/>
      <c r="L70" s="18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4"/>
      <c r="C71" s="125"/>
      <c r="D71" s="185" t="s">
        <v>867</v>
      </c>
      <c r="E71" s="186"/>
      <c r="F71" s="186"/>
      <c r="G71" s="186"/>
      <c r="H71" s="186"/>
      <c r="I71" s="186"/>
      <c r="J71" s="187">
        <f>J133</f>
        <v>0</v>
      </c>
      <c r="K71" s="125"/>
      <c r="L71" s="18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4"/>
      <c r="C72" s="125"/>
      <c r="D72" s="185" t="s">
        <v>1018</v>
      </c>
      <c r="E72" s="186"/>
      <c r="F72" s="186"/>
      <c r="G72" s="186"/>
      <c r="H72" s="186"/>
      <c r="I72" s="186"/>
      <c r="J72" s="187">
        <f>J137</f>
        <v>0</v>
      </c>
      <c r="K72" s="125"/>
      <c r="L72" s="18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4"/>
      <c r="C73" s="125"/>
      <c r="D73" s="185" t="s">
        <v>1019</v>
      </c>
      <c r="E73" s="186"/>
      <c r="F73" s="186"/>
      <c r="G73" s="186"/>
      <c r="H73" s="186"/>
      <c r="I73" s="186"/>
      <c r="J73" s="187">
        <f>J142</f>
        <v>0</v>
      </c>
      <c r="K73" s="125"/>
      <c r="L73" s="18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4"/>
      <c r="C74" s="125"/>
      <c r="D74" s="185" t="s">
        <v>870</v>
      </c>
      <c r="E74" s="186"/>
      <c r="F74" s="186"/>
      <c r="G74" s="186"/>
      <c r="H74" s="186"/>
      <c r="I74" s="186"/>
      <c r="J74" s="187">
        <f>J154</f>
        <v>0</v>
      </c>
      <c r="K74" s="125"/>
      <c r="L74" s="18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4"/>
      <c r="C75" s="125"/>
      <c r="D75" s="185" t="s">
        <v>204</v>
      </c>
      <c r="E75" s="186"/>
      <c r="F75" s="186"/>
      <c r="G75" s="186"/>
      <c r="H75" s="186"/>
      <c r="I75" s="186"/>
      <c r="J75" s="187">
        <f>J166</f>
        <v>0</v>
      </c>
      <c r="K75" s="125"/>
      <c r="L75" s="188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4"/>
      <c r="C76" s="125"/>
      <c r="D76" s="185" t="s">
        <v>959</v>
      </c>
      <c r="E76" s="186"/>
      <c r="F76" s="186"/>
      <c r="G76" s="186"/>
      <c r="H76" s="186"/>
      <c r="I76" s="186"/>
      <c r="J76" s="187">
        <f>J181</f>
        <v>0</v>
      </c>
      <c r="K76" s="125"/>
      <c r="L76" s="188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4"/>
      <c r="C77" s="125"/>
      <c r="D77" s="185" t="s">
        <v>1020</v>
      </c>
      <c r="E77" s="186"/>
      <c r="F77" s="186"/>
      <c r="G77" s="186"/>
      <c r="H77" s="186"/>
      <c r="I77" s="186"/>
      <c r="J77" s="187">
        <f>J203</f>
        <v>0</v>
      </c>
      <c r="K77" s="125"/>
      <c r="L77" s="188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84"/>
      <c r="C78" s="125"/>
      <c r="D78" s="185" t="s">
        <v>1021</v>
      </c>
      <c r="E78" s="186"/>
      <c r="F78" s="186"/>
      <c r="G78" s="186"/>
      <c r="H78" s="186"/>
      <c r="I78" s="186"/>
      <c r="J78" s="187">
        <f>J213</f>
        <v>0</v>
      </c>
      <c r="K78" s="125"/>
      <c r="L78" s="188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84"/>
      <c r="C79" s="125"/>
      <c r="D79" s="185" t="s">
        <v>208</v>
      </c>
      <c r="E79" s="186"/>
      <c r="F79" s="186"/>
      <c r="G79" s="186"/>
      <c r="H79" s="186"/>
      <c r="I79" s="186"/>
      <c r="J79" s="187">
        <f>J226</f>
        <v>0</v>
      </c>
      <c r="K79" s="125"/>
      <c r="L79" s="188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84"/>
      <c r="C80" s="125"/>
      <c r="D80" s="185" t="s">
        <v>1022</v>
      </c>
      <c r="E80" s="186"/>
      <c r="F80" s="186"/>
      <c r="G80" s="186"/>
      <c r="H80" s="186"/>
      <c r="I80" s="186"/>
      <c r="J80" s="187">
        <f>J234</f>
        <v>0</v>
      </c>
      <c r="K80" s="125"/>
      <c r="L80" s="188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84"/>
      <c r="C81" s="125"/>
      <c r="D81" s="185" t="s">
        <v>210</v>
      </c>
      <c r="E81" s="186"/>
      <c r="F81" s="186"/>
      <c r="G81" s="186"/>
      <c r="H81" s="186"/>
      <c r="I81" s="186"/>
      <c r="J81" s="187">
        <f>J245</f>
        <v>0</v>
      </c>
      <c r="K81" s="125"/>
      <c r="L81" s="188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84"/>
      <c r="C82" s="125"/>
      <c r="D82" s="185" t="s">
        <v>211</v>
      </c>
      <c r="E82" s="186"/>
      <c r="F82" s="186"/>
      <c r="G82" s="186"/>
      <c r="H82" s="186"/>
      <c r="I82" s="186"/>
      <c r="J82" s="187">
        <f>J272</f>
        <v>0</v>
      </c>
      <c r="K82" s="125"/>
      <c r="L82" s="188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2" customFormat="1" ht="21.84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8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60"/>
      <c r="C84" s="61"/>
      <c r="D84" s="61"/>
      <c r="E84" s="61"/>
      <c r="F84" s="61"/>
      <c r="G84" s="61"/>
      <c r="H84" s="61"/>
      <c r="I84" s="61"/>
      <c r="J84" s="61"/>
      <c r="K84" s="61"/>
      <c r="L84" s="148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8" s="2" customFormat="1" ht="6.96" customHeight="1">
      <c r="A88" s="39"/>
      <c r="B88" s="62"/>
      <c r="C88" s="63"/>
      <c r="D88" s="63"/>
      <c r="E88" s="63"/>
      <c r="F88" s="63"/>
      <c r="G88" s="63"/>
      <c r="H88" s="63"/>
      <c r="I88" s="63"/>
      <c r="J88" s="63"/>
      <c r="K88" s="63"/>
      <c r="L88" s="148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24.96" customHeight="1">
      <c r="A89" s="39"/>
      <c r="B89" s="40"/>
      <c r="C89" s="24" t="s">
        <v>212</v>
      </c>
      <c r="D89" s="41"/>
      <c r="E89" s="41"/>
      <c r="F89" s="41"/>
      <c r="G89" s="41"/>
      <c r="H89" s="41"/>
      <c r="I89" s="41"/>
      <c r="J89" s="41"/>
      <c r="K89" s="41"/>
      <c r="L89" s="148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48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16</v>
      </c>
      <c r="D91" s="41"/>
      <c r="E91" s="41"/>
      <c r="F91" s="41"/>
      <c r="G91" s="41"/>
      <c r="H91" s="41"/>
      <c r="I91" s="41"/>
      <c r="J91" s="41"/>
      <c r="K91" s="41"/>
      <c r="L91" s="148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6.5" customHeight="1">
      <c r="A92" s="39"/>
      <c r="B92" s="40"/>
      <c r="C92" s="41"/>
      <c r="D92" s="41"/>
      <c r="E92" s="172" t="str">
        <f>E7</f>
        <v>Oprava přejezdů v obvodu Správy tratí Ústí nad Labem pro r. 2022</v>
      </c>
      <c r="F92" s="33"/>
      <c r="G92" s="33"/>
      <c r="H92" s="33"/>
      <c r="I92" s="41"/>
      <c r="J92" s="41"/>
      <c r="K92" s="41"/>
      <c r="L92" s="148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1" customFormat="1" ht="12" customHeight="1">
      <c r="B93" s="22"/>
      <c r="C93" s="33" t="s">
        <v>185</v>
      </c>
      <c r="D93" s="23"/>
      <c r="E93" s="23"/>
      <c r="F93" s="23"/>
      <c r="G93" s="23"/>
      <c r="H93" s="23"/>
      <c r="I93" s="23"/>
      <c r="J93" s="23"/>
      <c r="K93" s="23"/>
      <c r="L93" s="21"/>
    </row>
    <row r="94" s="1" customFormat="1" ht="16.5" customHeight="1">
      <c r="B94" s="22"/>
      <c r="C94" s="23"/>
      <c r="D94" s="23"/>
      <c r="E94" s="172" t="s">
        <v>1010</v>
      </c>
      <c r="F94" s="23"/>
      <c r="G94" s="23"/>
      <c r="H94" s="23"/>
      <c r="I94" s="23"/>
      <c r="J94" s="23"/>
      <c r="K94" s="23"/>
      <c r="L94" s="21"/>
    </row>
    <row r="95" s="1" customFormat="1" ht="12" customHeight="1">
      <c r="B95" s="22"/>
      <c r="C95" s="33" t="s">
        <v>187</v>
      </c>
      <c r="D95" s="23"/>
      <c r="E95" s="23"/>
      <c r="F95" s="23"/>
      <c r="G95" s="23"/>
      <c r="H95" s="23"/>
      <c r="I95" s="23"/>
      <c r="J95" s="23"/>
      <c r="K95" s="23"/>
      <c r="L95" s="21"/>
    </row>
    <row r="96" s="2" customFormat="1" ht="16.5" customHeight="1">
      <c r="A96" s="39"/>
      <c r="B96" s="40"/>
      <c r="C96" s="41"/>
      <c r="D96" s="41"/>
      <c r="E96" s="173" t="s">
        <v>1015</v>
      </c>
      <c r="F96" s="41"/>
      <c r="G96" s="41"/>
      <c r="H96" s="41"/>
      <c r="I96" s="41"/>
      <c r="J96" s="41"/>
      <c r="K96" s="41"/>
      <c r="L96" s="148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2" customHeight="1">
      <c r="A97" s="39"/>
      <c r="B97" s="40"/>
      <c r="C97" s="33" t="s">
        <v>189</v>
      </c>
      <c r="D97" s="41"/>
      <c r="E97" s="41"/>
      <c r="F97" s="41"/>
      <c r="G97" s="41"/>
      <c r="H97" s="41"/>
      <c r="I97" s="41"/>
      <c r="J97" s="41"/>
      <c r="K97" s="41"/>
      <c r="L97" s="148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16.5" customHeight="1">
      <c r="A98" s="39"/>
      <c r="B98" s="40"/>
      <c r="C98" s="41"/>
      <c r="D98" s="41"/>
      <c r="E98" s="70" t="str">
        <f>E13</f>
        <v>SO 7.1 - ZRN</v>
      </c>
      <c r="F98" s="41"/>
      <c r="G98" s="41"/>
      <c r="H98" s="41"/>
      <c r="I98" s="41"/>
      <c r="J98" s="41"/>
      <c r="K98" s="41"/>
      <c r="L98" s="148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6.96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148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12" customHeight="1">
      <c r="A100" s="39"/>
      <c r="B100" s="40"/>
      <c r="C100" s="33" t="s">
        <v>21</v>
      </c>
      <c r="D100" s="41"/>
      <c r="E100" s="41"/>
      <c r="F100" s="28" t="str">
        <f>F16</f>
        <v>Obvod ST Ústí n.L.</v>
      </c>
      <c r="G100" s="41"/>
      <c r="H100" s="41"/>
      <c r="I100" s="33" t="s">
        <v>23</v>
      </c>
      <c r="J100" s="73" t="str">
        <f>IF(J16="","",J16)</f>
        <v>31. 8. 2021</v>
      </c>
      <c r="K100" s="41"/>
      <c r="L100" s="148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6.96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148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15.15" customHeight="1">
      <c r="A102" s="39"/>
      <c r="B102" s="40"/>
      <c r="C102" s="33" t="s">
        <v>25</v>
      </c>
      <c r="D102" s="41"/>
      <c r="E102" s="41"/>
      <c r="F102" s="28" t="str">
        <f>E19</f>
        <v>Správa železnic, státní organizace</v>
      </c>
      <c r="G102" s="41"/>
      <c r="H102" s="41"/>
      <c r="I102" s="33" t="s">
        <v>31</v>
      </c>
      <c r="J102" s="37" t="str">
        <f>E25</f>
        <v xml:space="preserve"> </v>
      </c>
      <c r="K102" s="41"/>
      <c r="L102" s="148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15.15" customHeight="1">
      <c r="A103" s="39"/>
      <c r="B103" s="40"/>
      <c r="C103" s="33" t="s">
        <v>29</v>
      </c>
      <c r="D103" s="41"/>
      <c r="E103" s="41"/>
      <c r="F103" s="28" t="str">
        <f>IF(E22="","",E22)</f>
        <v>Vyplň údaj</v>
      </c>
      <c r="G103" s="41"/>
      <c r="H103" s="41"/>
      <c r="I103" s="33" t="s">
        <v>33</v>
      </c>
      <c r="J103" s="37" t="str">
        <f>E28</f>
        <v>Jan Seemann</v>
      </c>
      <c r="K103" s="41"/>
      <c r="L103" s="148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10.32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148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11" customFormat="1" ht="29.28" customHeight="1">
      <c r="A105" s="189"/>
      <c r="B105" s="190"/>
      <c r="C105" s="191" t="s">
        <v>213</v>
      </c>
      <c r="D105" s="192" t="s">
        <v>56</v>
      </c>
      <c r="E105" s="192" t="s">
        <v>52</v>
      </c>
      <c r="F105" s="192" t="s">
        <v>53</v>
      </c>
      <c r="G105" s="192" t="s">
        <v>214</v>
      </c>
      <c r="H105" s="192" t="s">
        <v>215</v>
      </c>
      <c r="I105" s="192" t="s">
        <v>216</v>
      </c>
      <c r="J105" s="192" t="s">
        <v>195</v>
      </c>
      <c r="K105" s="193" t="s">
        <v>217</v>
      </c>
      <c r="L105" s="194"/>
      <c r="M105" s="93" t="s">
        <v>19</v>
      </c>
      <c r="N105" s="94" t="s">
        <v>41</v>
      </c>
      <c r="O105" s="94" t="s">
        <v>218</v>
      </c>
      <c r="P105" s="94" t="s">
        <v>219</v>
      </c>
      <c r="Q105" s="94" t="s">
        <v>220</v>
      </c>
      <c r="R105" s="94" t="s">
        <v>221</v>
      </c>
      <c r="S105" s="94" t="s">
        <v>222</v>
      </c>
      <c r="T105" s="95" t="s">
        <v>223</v>
      </c>
      <c r="U105" s="189"/>
      <c r="V105" s="189"/>
      <c r="W105" s="189"/>
      <c r="X105" s="189"/>
      <c r="Y105" s="189"/>
      <c r="Z105" s="189"/>
      <c r="AA105" s="189"/>
      <c r="AB105" s="189"/>
      <c r="AC105" s="189"/>
      <c r="AD105" s="189"/>
      <c r="AE105" s="189"/>
    </row>
    <row r="106" s="2" customFormat="1" ht="22.8" customHeight="1">
      <c r="A106" s="39"/>
      <c r="B106" s="40"/>
      <c r="C106" s="100" t="s">
        <v>224</v>
      </c>
      <c r="D106" s="41"/>
      <c r="E106" s="41"/>
      <c r="F106" s="41"/>
      <c r="G106" s="41"/>
      <c r="H106" s="41"/>
      <c r="I106" s="41"/>
      <c r="J106" s="195">
        <f>BK106</f>
        <v>0</v>
      </c>
      <c r="K106" s="41"/>
      <c r="L106" s="45"/>
      <c r="M106" s="96"/>
      <c r="N106" s="196"/>
      <c r="O106" s="97"/>
      <c r="P106" s="197">
        <f>P107</f>
        <v>0</v>
      </c>
      <c r="Q106" s="97"/>
      <c r="R106" s="197">
        <f>R107</f>
        <v>184.94769400000001</v>
      </c>
      <c r="S106" s="97"/>
      <c r="T106" s="198">
        <f>T107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70</v>
      </c>
      <c r="AU106" s="18" t="s">
        <v>196</v>
      </c>
      <c r="BK106" s="199">
        <f>BK107</f>
        <v>0</v>
      </c>
    </row>
    <row r="107" s="12" customFormat="1" ht="25.92" customHeight="1">
      <c r="A107" s="12"/>
      <c r="B107" s="200"/>
      <c r="C107" s="201"/>
      <c r="D107" s="202" t="s">
        <v>70</v>
      </c>
      <c r="E107" s="203" t="s">
        <v>225</v>
      </c>
      <c r="F107" s="203" t="s">
        <v>226</v>
      </c>
      <c r="G107" s="201"/>
      <c r="H107" s="201"/>
      <c r="I107" s="204"/>
      <c r="J107" s="205">
        <f>BK107</f>
        <v>0</v>
      </c>
      <c r="K107" s="201"/>
      <c r="L107" s="206"/>
      <c r="M107" s="207"/>
      <c r="N107" s="208"/>
      <c r="O107" s="208"/>
      <c r="P107" s="209">
        <f>P108+P113+P133+P137+P142+P154+P166+P181+P203+P213+P226+P234+P245+P272</f>
        <v>0</v>
      </c>
      <c r="Q107" s="208"/>
      <c r="R107" s="209">
        <f>R108+R113+R133+R137+R142+R154+R166+R181+R203+R213+R226+R234+R245+R272</f>
        <v>184.94769400000001</v>
      </c>
      <c r="S107" s="208"/>
      <c r="T107" s="210">
        <f>T108+T113+T133+T137+T142+T154+T166+T181+T203+T213+T226+T234+T245+T272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11" t="s">
        <v>75</v>
      </c>
      <c r="AT107" s="212" t="s">
        <v>70</v>
      </c>
      <c r="AU107" s="212" t="s">
        <v>71</v>
      </c>
      <c r="AY107" s="211" t="s">
        <v>227</v>
      </c>
      <c r="BK107" s="213">
        <f>BK108+BK113+BK133+BK137+BK142+BK154+BK166+BK181+BK203+BK213+BK226+BK234+BK245+BK272</f>
        <v>0</v>
      </c>
    </row>
    <row r="108" s="12" customFormat="1" ht="22.8" customHeight="1">
      <c r="A108" s="12"/>
      <c r="B108" s="200"/>
      <c r="C108" s="201"/>
      <c r="D108" s="202" t="s">
        <v>70</v>
      </c>
      <c r="E108" s="214" t="s">
        <v>75</v>
      </c>
      <c r="F108" s="214" t="s">
        <v>228</v>
      </c>
      <c r="G108" s="201"/>
      <c r="H108" s="201"/>
      <c r="I108" s="204"/>
      <c r="J108" s="215">
        <f>BK108</f>
        <v>0</v>
      </c>
      <c r="K108" s="201"/>
      <c r="L108" s="206"/>
      <c r="M108" s="207"/>
      <c r="N108" s="208"/>
      <c r="O108" s="208"/>
      <c r="P108" s="209">
        <f>SUM(P109:P112)</f>
        <v>0</v>
      </c>
      <c r="Q108" s="208"/>
      <c r="R108" s="209">
        <f>SUM(R109:R112)</f>
        <v>0</v>
      </c>
      <c r="S108" s="208"/>
      <c r="T108" s="210">
        <f>SUM(T109:T112)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11" t="s">
        <v>75</v>
      </c>
      <c r="AT108" s="212" t="s">
        <v>70</v>
      </c>
      <c r="AU108" s="212" t="s">
        <v>75</v>
      </c>
      <c r="AY108" s="211" t="s">
        <v>227</v>
      </c>
      <c r="BK108" s="213">
        <f>SUM(BK109:BK112)</f>
        <v>0</v>
      </c>
    </row>
    <row r="109" s="2" customFormat="1" ht="24.15" customHeight="1">
      <c r="A109" s="39"/>
      <c r="B109" s="40"/>
      <c r="C109" s="216" t="s">
        <v>75</v>
      </c>
      <c r="D109" s="216" t="s">
        <v>229</v>
      </c>
      <c r="E109" s="217" t="s">
        <v>230</v>
      </c>
      <c r="F109" s="218" t="s">
        <v>231</v>
      </c>
      <c r="G109" s="219" t="s">
        <v>180</v>
      </c>
      <c r="H109" s="220">
        <v>15.5</v>
      </c>
      <c r="I109" s="221"/>
      <c r="J109" s="222">
        <f>ROUND(I109*H109,2)</f>
        <v>0</v>
      </c>
      <c r="K109" s="218" t="s">
        <v>232</v>
      </c>
      <c r="L109" s="45"/>
      <c r="M109" s="223" t="s">
        <v>19</v>
      </c>
      <c r="N109" s="224" t="s">
        <v>42</v>
      </c>
      <c r="O109" s="85"/>
      <c r="P109" s="225">
        <f>O109*H109</f>
        <v>0</v>
      </c>
      <c r="Q109" s="225">
        <v>0</v>
      </c>
      <c r="R109" s="225">
        <f>Q109*H109</f>
        <v>0</v>
      </c>
      <c r="S109" s="225">
        <v>0</v>
      </c>
      <c r="T109" s="226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7" t="s">
        <v>122</v>
      </c>
      <c r="AT109" s="227" t="s">
        <v>229</v>
      </c>
      <c r="AU109" s="227" t="s">
        <v>79</v>
      </c>
      <c r="AY109" s="18" t="s">
        <v>227</v>
      </c>
      <c r="BE109" s="228">
        <f>IF(N109="základní",J109,0)</f>
        <v>0</v>
      </c>
      <c r="BF109" s="228">
        <f>IF(N109="snížená",J109,0)</f>
        <v>0</v>
      </c>
      <c r="BG109" s="228">
        <f>IF(N109="zákl. přenesená",J109,0)</f>
        <v>0</v>
      </c>
      <c r="BH109" s="228">
        <f>IF(N109="sníž. přenesená",J109,0)</f>
        <v>0</v>
      </c>
      <c r="BI109" s="228">
        <f>IF(N109="nulová",J109,0)</f>
        <v>0</v>
      </c>
      <c r="BJ109" s="18" t="s">
        <v>75</v>
      </c>
      <c r="BK109" s="228">
        <f>ROUND(I109*H109,2)</f>
        <v>0</v>
      </c>
      <c r="BL109" s="18" t="s">
        <v>122</v>
      </c>
      <c r="BM109" s="227" t="s">
        <v>1023</v>
      </c>
    </row>
    <row r="110" s="13" customFormat="1">
      <c r="A110" s="13"/>
      <c r="B110" s="234"/>
      <c r="C110" s="235"/>
      <c r="D110" s="229" t="s">
        <v>242</v>
      </c>
      <c r="E110" s="236" t="s">
        <v>19</v>
      </c>
      <c r="F110" s="237" t="s">
        <v>1024</v>
      </c>
      <c r="G110" s="235"/>
      <c r="H110" s="238">
        <v>7.5</v>
      </c>
      <c r="I110" s="239"/>
      <c r="J110" s="235"/>
      <c r="K110" s="235"/>
      <c r="L110" s="240"/>
      <c r="M110" s="241"/>
      <c r="N110" s="242"/>
      <c r="O110" s="242"/>
      <c r="P110" s="242"/>
      <c r="Q110" s="242"/>
      <c r="R110" s="242"/>
      <c r="S110" s="242"/>
      <c r="T110" s="24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4" t="s">
        <v>242</v>
      </c>
      <c r="AU110" s="244" t="s">
        <v>79</v>
      </c>
      <c r="AV110" s="13" t="s">
        <v>79</v>
      </c>
      <c r="AW110" s="13" t="s">
        <v>32</v>
      </c>
      <c r="AX110" s="13" t="s">
        <v>71</v>
      </c>
      <c r="AY110" s="244" t="s">
        <v>227</v>
      </c>
    </row>
    <row r="111" s="13" customFormat="1">
      <c r="A111" s="13"/>
      <c r="B111" s="234"/>
      <c r="C111" s="235"/>
      <c r="D111" s="229" t="s">
        <v>242</v>
      </c>
      <c r="E111" s="236" t="s">
        <v>19</v>
      </c>
      <c r="F111" s="237" t="s">
        <v>1025</v>
      </c>
      <c r="G111" s="235"/>
      <c r="H111" s="238">
        <v>8</v>
      </c>
      <c r="I111" s="239"/>
      <c r="J111" s="235"/>
      <c r="K111" s="235"/>
      <c r="L111" s="240"/>
      <c r="M111" s="241"/>
      <c r="N111" s="242"/>
      <c r="O111" s="242"/>
      <c r="P111" s="242"/>
      <c r="Q111" s="242"/>
      <c r="R111" s="242"/>
      <c r="S111" s="242"/>
      <c r="T111" s="24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4" t="s">
        <v>242</v>
      </c>
      <c r="AU111" s="244" t="s">
        <v>79</v>
      </c>
      <c r="AV111" s="13" t="s">
        <v>79</v>
      </c>
      <c r="AW111" s="13" t="s">
        <v>32</v>
      </c>
      <c r="AX111" s="13" t="s">
        <v>71</v>
      </c>
      <c r="AY111" s="244" t="s">
        <v>227</v>
      </c>
    </row>
    <row r="112" s="14" customFormat="1">
      <c r="A112" s="14"/>
      <c r="B112" s="245"/>
      <c r="C112" s="246"/>
      <c r="D112" s="229" t="s">
        <v>242</v>
      </c>
      <c r="E112" s="247" t="s">
        <v>19</v>
      </c>
      <c r="F112" s="248" t="s">
        <v>244</v>
      </c>
      <c r="G112" s="246"/>
      <c r="H112" s="249">
        <v>15.5</v>
      </c>
      <c r="I112" s="250"/>
      <c r="J112" s="246"/>
      <c r="K112" s="246"/>
      <c r="L112" s="251"/>
      <c r="M112" s="252"/>
      <c r="N112" s="253"/>
      <c r="O112" s="253"/>
      <c r="P112" s="253"/>
      <c r="Q112" s="253"/>
      <c r="R112" s="253"/>
      <c r="S112" s="253"/>
      <c r="T112" s="25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5" t="s">
        <v>242</v>
      </c>
      <c r="AU112" s="255" t="s">
        <v>79</v>
      </c>
      <c r="AV112" s="14" t="s">
        <v>122</v>
      </c>
      <c r="AW112" s="14" t="s">
        <v>32</v>
      </c>
      <c r="AX112" s="14" t="s">
        <v>75</v>
      </c>
      <c r="AY112" s="255" t="s">
        <v>227</v>
      </c>
    </row>
    <row r="113" s="12" customFormat="1" ht="22.8" customHeight="1">
      <c r="A113" s="12"/>
      <c r="B113" s="200"/>
      <c r="C113" s="201"/>
      <c r="D113" s="202" t="s">
        <v>70</v>
      </c>
      <c r="E113" s="214" t="s">
        <v>79</v>
      </c>
      <c r="F113" s="214" t="s">
        <v>245</v>
      </c>
      <c r="G113" s="201"/>
      <c r="H113" s="201"/>
      <c r="I113" s="204"/>
      <c r="J113" s="215">
        <f>BK113</f>
        <v>0</v>
      </c>
      <c r="K113" s="201"/>
      <c r="L113" s="206"/>
      <c r="M113" s="207"/>
      <c r="N113" s="208"/>
      <c r="O113" s="208"/>
      <c r="P113" s="209">
        <f>SUM(P114:P132)</f>
        <v>0</v>
      </c>
      <c r="Q113" s="208"/>
      <c r="R113" s="209">
        <f>SUM(R114:R132)</f>
        <v>0</v>
      </c>
      <c r="S113" s="208"/>
      <c r="T113" s="210">
        <f>SUM(T114:T132)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11" t="s">
        <v>75</v>
      </c>
      <c r="AT113" s="212" t="s">
        <v>70</v>
      </c>
      <c r="AU113" s="212" t="s">
        <v>75</v>
      </c>
      <c r="AY113" s="211" t="s">
        <v>227</v>
      </c>
      <c r="BK113" s="213">
        <f>SUM(BK114:BK132)</f>
        <v>0</v>
      </c>
    </row>
    <row r="114" s="2" customFormat="1" ht="33" customHeight="1">
      <c r="A114" s="39"/>
      <c r="B114" s="40"/>
      <c r="C114" s="216" t="s">
        <v>79</v>
      </c>
      <c r="D114" s="216" t="s">
        <v>229</v>
      </c>
      <c r="E114" s="217" t="s">
        <v>246</v>
      </c>
      <c r="F114" s="218" t="s">
        <v>247</v>
      </c>
      <c r="G114" s="219" t="s">
        <v>172</v>
      </c>
      <c r="H114" s="220">
        <v>20</v>
      </c>
      <c r="I114" s="221"/>
      <c r="J114" s="222">
        <f>ROUND(I114*H114,2)</f>
        <v>0</v>
      </c>
      <c r="K114" s="218" t="s">
        <v>232</v>
      </c>
      <c r="L114" s="45"/>
      <c r="M114" s="223" t="s">
        <v>19</v>
      </c>
      <c r="N114" s="224" t="s">
        <v>42</v>
      </c>
      <c r="O114" s="85"/>
      <c r="P114" s="225">
        <f>O114*H114</f>
        <v>0</v>
      </c>
      <c r="Q114" s="225">
        <v>0</v>
      </c>
      <c r="R114" s="225">
        <f>Q114*H114</f>
        <v>0</v>
      </c>
      <c r="S114" s="225">
        <v>0</v>
      </c>
      <c r="T114" s="226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7" t="s">
        <v>122</v>
      </c>
      <c r="AT114" s="227" t="s">
        <v>229</v>
      </c>
      <c r="AU114" s="227" t="s">
        <v>79</v>
      </c>
      <c r="AY114" s="18" t="s">
        <v>227</v>
      </c>
      <c r="BE114" s="228">
        <f>IF(N114="základní",J114,0)</f>
        <v>0</v>
      </c>
      <c r="BF114" s="228">
        <f>IF(N114="snížená",J114,0)</f>
        <v>0</v>
      </c>
      <c r="BG114" s="228">
        <f>IF(N114="zákl. přenesená",J114,0)</f>
        <v>0</v>
      </c>
      <c r="BH114" s="228">
        <f>IF(N114="sníž. přenesená",J114,0)</f>
        <v>0</v>
      </c>
      <c r="BI114" s="228">
        <f>IF(N114="nulová",J114,0)</f>
        <v>0</v>
      </c>
      <c r="BJ114" s="18" t="s">
        <v>75</v>
      </c>
      <c r="BK114" s="228">
        <f>ROUND(I114*H114,2)</f>
        <v>0</v>
      </c>
      <c r="BL114" s="18" t="s">
        <v>122</v>
      </c>
      <c r="BM114" s="227" t="s">
        <v>1026</v>
      </c>
    </row>
    <row r="115" s="13" customFormat="1">
      <c r="A115" s="13"/>
      <c r="B115" s="234"/>
      <c r="C115" s="235"/>
      <c r="D115" s="229" t="s">
        <v>242</v>
      </c>
      <c r="E115" s="236" t="s">
        <v>19</v>
      </c>
      <c r="F115" s="237" t="s">
        <v>1027</v>
      </c>
      <c r="G115" s="235"/>
      <c r="H115" s="238">
        <v>20</v>
      </c>
      <c r="I115" s="239"/>
      <c r="J115" s="235"/>
      <c r="K115" s="235"/>
      <c r="L115" s="240"/>
      <c r="M115" s="241"/>
      <c r="N115" s="242"/>
      <c r="O115" s="242"/>
      <c r="P115" s="242"/>
      <c r="Q115" s="242"/>
      <c r="R115" s="242"/>
      <c r="S115" s="242"/>
      <c r="T115" s="24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4" t="s">
        <v>242</v>
      </c>
      <c r="AU115" s="244" t="s">
        <v>79</v>
      </c>
      <c r="AV115" s="13" t="s">
        <v>79</v>
      </c>
      <c r="AW115" s="13" t="s">
        <v>32</v>
      </c>
      <c r="AX115" s="13" t="s">
        <v>71</v>
      </c>
      <c r="AY115" s="244" t="s">
        <v>227</v>
      </c>
    </row>
    <row r="116" s="14" customFormat="1">
      <c r="A116" s="14"/>
      <c r="B116" s="245"/>
      <c r="C116" s="246"/>
      <c r="D116" s="229" t="s">
        <v>242</v>
      </c>
      <c r="E116" s="247" t="s">
        <v>175</v>
      </c>
      <c r="F116" s="248" t="s">
        <v>244</v>
      </c>
      <c r="G116" s="246"/>
      <c r="H116" s="249">
        <v>20</v>
      </c>
      <c r="I116" s="250"/>
      <c r="J116" s="246"/>
      <c r="K116" s="246"/>
      <c r="L116" s="251"/>
      <c r="M116" s="252"/>
      <c r="N116" s="253"/>
      <c r="O116" s="253"/>
      <c r="P116" s="253"/>
      <c r="Q116" s="253"/>
      <c r="R116" s="253"/>
      <c r="S116" s="253"/>
      <c r="T116" s="25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5" t="s">
        <v>242</v>
      </c>
      <c r="AU116" s="255" t="s">
        <v>79</v>
      </c>
      <c r="AV116" s="14" t="s">
        <v>122</v>
      </c>
      <c r="AW116" s="14" t="s">
        <v>32</v>
      </c>
      <c r="AX116" s="14" t="s">
        <v>75</v>
      </c>
      <c r="AY116" s="255" t="s">
        <v>227</v>
      </c>
    </row>
    <row r="117" s="2" customFormat="1" ht="33" customHeight="1">
      <c r="A117" s="39"/>
      <c r="B117" s="40"/>
      <c r="C117" s="216" t="s">
        <v>87</v>
      </c>
      <c r="D117" s="216" t="s">
        <v>229</v>
      </c>
      <c r="E117" s="217" t="s">
        <v>251</v>
      </c>
      <c r="F117" s="218" t="s">
        <v>252</v>
      </c>
      <c r="G117" s="219" t="s">
        <v>172</v>
      </c>
      <c r="H117" s="220">
        <v>90</v>
      </c>
      <c r="I117" s="221"/>
      <c r="J117" s="222">
        <f>ROUND(I117*H117,2)</f>
        <v>0</v>
      </c>
      <c r="K117" s="218" t="s">
        <v>232</v>
      </c>
      <c r="L117" s="45"/>
      <c r="M117" s="223" t="s">
        <v>19</v>
      </c>
      <c r="N117" s="224" t="s">
        <v>42</v>
      </c>
      <c r="O117" s="85"/>
      <c r="P117" s="225">
        <f>O117*H117</f>
        <v>0</v>
      </c>
      <c r="Q117" s="225">
        <v>0</v>
      </c>
      <c r="R117" s="225">
        <f>Q117*H117</f>
        <v>0</v>
      </c>
      <c r="S117" s="225">
        <v>0</v>
      </c>
      <c r="T117" s="226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7" t="s">
        <v>122</v>
      </c>
      <c r="AT117" s="227" t="s">
        <v>229</v>
      </c>
      <c r="AU117" s="227" t="s">
        <v>79</v>
      </c>
      <c r="AY117" s="18" t="s">
        <v>227</v>
      </c>
      <c r="BE117" s="228">
        <f>IF(N117="základní",J117,0)</f>
        <v>0</v>
      </c>
      <c r="BF117" s="228">
        <f>IF(N117="snížená",J117,0)</f>
        <v>0</v>
      </c>
      <c r="BG117" s="228">
        <f>IF(N117="zákl. přenesená",J117,0)</f>
        <v>0</v>
      </c>
      <c r="BH117" s="228">
        <f>IF(N117="sníž. přenesená",J117,0)</f>
        <v>0</v>
      </c>
      <c r="BI117" s="228">
        <f>IF(N117="nulová",J117,0)</f>
        <v>0</v>
      </c>
      <c r="BJ117" s="18" t="s">
        <v>75</v>
      </c>
      <c r="BK117" s="228">
        <f>ROUND(I117*H117,2)</f>
        <v>0</v>
      </c>
      <c r="BL117" s="18" t="s">
        <v>122</v>
      </c>
      <c r="BM117" s="227" t="s">
        <v>1028</v>
      </c>
    </row>
    <row r="118" s="13" customFormat="1">
      <c r="A118" s="13"/>
      <c r="B118" s="234"/>
      <c r="C118" s="235"/>
      <c r="D118" s="229" t="s">
        <v>242</v>
      </c>
      <c r="E118" s="236" t="s">
        <v>19</v>
      </c>
      <c r="F118" s="237" t="s">
        <v>1029</v>
      </c>
      <c r="G118" s="235"/>
      <c r="H118" s="238">
        <v>22</v>
      </c>
      <c r="I118" s="239"/>
      <c r="J118" s="235"/>
      <c r="K118" s="235"/>
      <c r="L118" s="240"/>
      <c r="M118" s="241"/>
      <c r="N118" s="242"/>
      <c r="O118" s="242"/>
      <c r="P118" s="242"/>
      <c r="Q118" s="242"/>
      <c r="R118" s="242"/>
      <c r="S118" s="242"/>
      <c r="T118" s="24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4" t="s">
        <v>242</v>
      </c>
      <c r="AU118" s="244" t="s">
        <v>79</v>
      </c>
      <c r="AV118" s="13" t="s">
        <v>79</v>
      </c>
      <c r="AW118" s="13" t="s">
        <v>32</v>
      </c>
      <c r="AX118" s="13" t="s">
        <v>71</v>
      </c>
      <c r="AY118" s="244" t="s">
        <v>227</v>
      </c>
    </row>
    <row r="119" s="13" customFormat="1">
      <c r="A119" s="13"/>
      <c r="B119" s="234"/>
      <c r="C119" s="235"/>
      <c r="D119" s="229" t="s">
        <v>242</v>
      </c>
      <c r="E119" s="236" t="s">
        <v>19</v>
      </c>
      <c r="F119" s="237" t="s">
        <v>1030</v>
      </c>
      <c r="G119" s="235"/>
      <c r="H119" s="238">
        <v>68</v>
      </c>
      <c r="I119" s="239"/>
      <c r="J119" s="235"/>
      <c r="K119" s="235"/>
      <c r="L119" s="240"/>
      <c r="M119" s="241"/>
      <c r="N119" s="242"/>
      <c r="O119" s="242"/>
      <c r="P119" s="242"/>
      <c r="Q119" s="242"/>
      <c r="R119" s="242"/>
      <c r="S119" s="242"/>
      <c r="T119" s="24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4" t="s">
        <v>242</v>
      </c>
      <c r="AU119" s="244" t="s">
        <v>79</v>
      </c>
      <c r="AV119" s="13" t="s">
        <v>79</v>
      </c>
      <c r="AW119" s="13" t="s">
        <v>32</v>
      </c>
      <c r="AX119" s="13" t="s">
        <v>71</v>
      </c>
      <c r="AY119" s="244" t="s">
        <v>227</v>
      </c>
    </row>
    <row r="120" s="14" customFormat="1">
      <c r="A120" s="14"/>
      <c r="B120" s="245"/>
      <c r="C120" s="246"/>
      <c r="D120" s="229" t="s">
        <v>242</v>
      </c>
      <c r="E120" s="247" t="s">
        <v>170</v>
      </c>
      <c r="F120" s="248" t="s">
        <v>244</v>
      </c>
      <c r="G120" s="246"/>
      <c r="H120" s="249">
        <v>90</v>
      </c>
      <c r="I120" s="250"/>
      <c r="J120" s="246"/>
      <c r="K120" s="246"/>
      <c r="L120" s="251"/>
      <c r="M120" s="252"/>
      <c r="N120" s="253"/>
      <c r="O120" s="253"/>
      <c r="P120" s="253"/>
      <c r="Q120" s="253"/>
      <c r="R120" s="253"/>
      <c r="S120" s="253"/>
      <c r="T120" s="25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5" t="s">
        <v>242</v>
      </c>
      <c r="AU120" s="255" t="s">
        <v>79</v>
      </c>
      <c r="AV120" s="14" t="s">
        <v>122</v>
      </c>
      <c r="AW120" s="14" t="s">
        <v>32</v>
      </c>
      <c r="AX120" s="14" t="s">
        <v>75</v>
      </c>
      <c r="AY120" s="255" t="s">
        <v>227</v>
      </c>
    </row>
    <row r="121" s="2" customFormat="1" ht="37.8" customHeight="1">
      <c r="A121" s="39"/>
      <c r="B121" s="40"/>
      <c r="C121" s="216" t="s">
        <v>122</v>
      </c>
      <c r="D121" s="216" t="s">
        <v>229</v>
      </c>
      <c r="E121" s="217" t="s">
        <v>670</v>
      </c>
      <c r="F121" s="218" t="s">
        <v>671</v>
      </c>
      <c r="G121" s="219" t="s">
        <v>168</v>
      </c>
      <c r="H121" s="220">
        <v>4.3200000000000003</v>
      </c>
      <c r="I121" s="221"/>
      <c r="J121" s="222">
        <f>ROUND(I121*H121,2)</f>
        <v>0</v>
      </c>
      <c r="K121" s="218" t="s">
        <v>232</v>
      </c>
      <c r="L121" s="45"/>
      <c r="M121" s="223" t="s">
        <v>19</v>
      </c>
      <c r="N121" s="224" t="s">
        <v>42</v>
      </c>
      <c r="O121" s="85"/>
      <c r="P121" s="225">
        <f>O121*H121</f>
        <v>0</v>
      </c>
      <c r="Q121" s="225">
        <v>0</v>
      </c>
      <c r="R121" s="225">
        <f>Q121*H121</f>
        <v>0</v>
      </c>
      <c r="S121" s="225">
        <v>0</v>
      </c>
      <c r="T121" s="226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7" t="s">
        <v>122</v>
      </c>
      <c r="AT121" s="227" t="s">
        <v>229</v>
      </c>
      <c r="AU121" s="227" t="s">
        <v>79</v>
      </c>
      <c r="AY121" s="18" t="s">
        <v>227</v>
      </c>
      <c r="BE121" s="228">
        <f>IF(N121="základní",J121,0)</f>
        <v>0</v>
      </c>
      <c r="BF121" s="228">
        <f>IF(N121="snížená",J121,0)</f>
        <v>0</v>
      </c>
      <c r="BG121" s="228">
        <f>IF(N121="zákl. přenesená",J121,0)</f>
        <v>0</v>
      </c>
      <c r="BH121" s="228">
        <f>IF(N121="sníž. přenesená",J121,0)</f>
        <v>0</v>
      </c>
      <c r="BI121" s="228">
        <f>IF(N121="nulová",J121,0)</f>
        <v>0</v>
      </c>
      <c r="BJ121" s="18" t="s">
        <v>75</v>
      </c>
      <c r="BK121" s="228">
        <f>ROUND(I121*H121,2)</f>
        <v>0</v>
      </c>
      <c r="BL121" s="18" t="s">
        <v>122</v>
      </c>
      <c r="BM121" s="227" t="s">
        <v>1031</v>
      </c>
    </row>
    <row r="122" s="13" customFormat="1">
      <c r="A122" s="13"/>
      <c r="B122" s="234"/>
      <c r="C122" s="235"/>
      <c r="D122" s="229" t="s">
        <v>242</v>
      </c>
      <c r="E122" s="236" t="s">
        <v>1032</v>
      </c>
      <c r="F122" s="237" t="s">
        <v>674</v>
      </c>
      <c r="G122" s="235"/>
      <c r="H122" s="238">
        <v>4.3200000000000003</v>
      </c>
      <c r="I122" s="239"/>
      <c r="J122" s="235"/>
      <c r="K122" s="235"/>
      <c r="L122" s="240"/>
      <c r="M122" s="241"/>
      <c r="N122" s="242"/>
      <c r="O122" s="242"/>
      <c r="P122" s="242"/>
      <c r="Q122" s="242"/>
      <c r="R122" s="242"/>
      <c r="S122" s="242"/>
      <c r="T122" s="24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4" t="s">
        <v>242</v>
      </c>
      <c r="AU122" s="244" t="s">
        <v>79</v>
      </c>
      <c r="AV122" s="13" t="s">
        <v>79</v>
      </c>
      <c r="AW122" s="13" t="s">
        <v>32</v>
      </c>
      <c r="AX122" s="13" t="s">
        <v>75</v>
      </c>
      <c r="AY122" s="244" t="s">
        <v>227</v>
      </c>
    </row>
    <row r="123" s="2" customFormat="1" ht="62.7" customHeight="1">
      <c r="A123" s="39"/>
      <c r="B123" s="40"/>
      <c r="C123" s="216" t="s">
        <v>134</v>
      </c>
      <c r="D123" s="216" t="s">
        <v>229</v>
      </c>
      <c r="E123" s="217" t="s">
        <v>257</v>
      </c>
      <c r="F123" s="218" t="s">
        <v>258</v>
      </c>
      <c r="G123" s="219" t="s">
        <v>259</v>
      </c>
      <c r="H123" s="220">
        <v>40.107999999999997</v>
      </c>
      <c r="I123" s="221"/>
      <c r="J123" s="222">
        <f>ROUND(I123*H123,2)</f>
        <v>0</v>
      </c>
      <c r="K123" s="218" t="s">
        <v>232</v>
      </c>
      <c r="L123" s="45"/>
      <c r="M123" s="223" t="s">
        <v>19</v>
      </c>
      <c r="N123" s="224" t="s">
        <v>42</v>
      </c>
      <c r="O123" s="85"/>
      <c r="P123" s="225">
        <f>O123*H123</f>
        <v>0</v>
      </c>
      <c r="Q123" s="225">
        <v>0</v>
      </c>
      <c r="R123" s="225">
        <f>Q123*H123</f>
        <v>0</v>
      </c>
      <c r="S123" s="225">
        <v>0</v>
      </c>
      <c r="T123" s="226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7" t="s">
        <v>233</v>
      </c>
      <c r="AT123" s="227" t="s">
        <v>229</v>
      </c>
      <c r="AU123" s="227" t="s">
        <v>79</v>
      </c>
      <c r="AY123" s="18" t="s">
        <v>227</v>
      </c>
      <c r="BE123" s="228">
        <f>IF(N123="základní",J123,0)</f>
        <v>0</v>
      </c>
      <c r="BF123" s="228">
        <f>IF(N123="snížená",J123,0)</f>
        <v>0</v>
      </c>
      <c r="BG123" s="228">
        <f>IF(N123="zákl. přenesená",J123,0)</f>
        <v>0</v>
      </c>
      <c r="BH123" s="228">
        <f>IF(N123="sníž. přenesená",J123,0)</f>
        <v>0</v>
      </c>
      <c r="BI123" s="228">
        <f>IF(N123="nulová",J123,0)</f>
        <v>0</v>
      </c>
      <c r="BJ123" s="18" t="s">
        <v>75</v>
      </c>
      <c r="BK123" s="228">
        <f>ROUND(I123*H123,2)</f>
        <v>0</v>
      </c>
      <c r="BL123" s="18" t="s">
        <v>233</v>
      </c>
      <c r="BM123" s="227" t="s">
        <v>1033</v>
      </c>
    </row>
    <row r="124" s="13" customFormat="1">
      <c r="A124" s="13"/>
      <c r="B124" s="234"/>
      <c r="C124" s="235"/>
      <c r="D124" s="229" t="s">
        <v>242</v>
      </c>
      <c r="E124" s="236" t="s">
        <v>19</v>
      </c>
      <c r="F124" s="237" t="s">
        <v>676</v>
      </c>
      <c r="G124" s="235"/>
      <c r="H124" s="238">
        <v>29.699999999999999</v>
      </c>
      <c r="I124" s="239"/>
      <c r="J124" s="235"/>
      <c r="K124" s="235"/>
      <c r="L124" s="240"/>
      <c r="M124" s="241"/>
      <c r="N124" s="242"/>
      <c r="O124" s="242"/>
      <c r="P124" s="242"/>
      <c r="Q124" s="242"/>
      <c r="R124" s="242"/>
      <c r="S124" s="242"/>
      <c r="T124" s="24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4" t="s">
        <v>242</v>
      </c>
      <c r="AU124" s="244" t="s">
        <v>79</v>
      </c>
      <c r="AV124" s="13" t="s">
        <v>79</v>
      </c>
      <c r="AW124" s="13" t="s">
        <v>32</v>
      </c>
      <c r="AX124" s="13" t="s">
        <v>71</v>
      </c>
      <c r="AY124" s="244" t="s">
        <v>227</v>
      </c>
    </row>
    <row r="125" s="13" customFormat="1">
      <c r="A125" s="13"/>
      <c r="B125" s="234"/>
      <c r="C125" s="235"/>
      <c r="D125" s="229" t="s">
        <v>242</v>
      </c>
      <c r="E125" s="236" t="s">
        <v>19</v>
      </c>
      <c r="F125" s="237" t="s">
        <v>263</v>
      </c>
      <c r="G125" s="235"/>
      <c r="H125" s="238">
        <v>2.2000000000000002</v>
      </c>
      <c r="I125" s="239"/>
      <c r="J125" s="235"/>
      <c r="K125" s="235"/>
      <c r="L125" s="240"/>
      <c r="M125" s="241"/>
      <c r="N125" s="242"/>
      <c r="O125" s="242"/>
      <c r="P125" s="242"/>
      <c r="Q125" s="242"/>
      <c r="R125" s="242"/>
      <c r="S125" s="242"/>
      <c r="T125" s="24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4" t="s">
        <v>242</v>
      </c>
      <c r="AU125" s="244" t="s">
        <v>79</v>
      </c>
      <c r="AV125" s="13" t="s">
        <v>79</v>
      </c>
      <c r="AW125" s="13" t="s">
        <v>32</v>
      </c>
      <c r="AX125" s="13" t="s">
        <v>71</v>
      </c>
      <c r="AY125" s="244" t="s">
        <v>227</v>
      </c>
    </row>
    <row r="126" s="13" customFormat="1">
      <c r="A126" s="13"/>
      <c r="B126" s="234"/>
      <c r="C126" s="235"/>
      <c r="D126" s="229" t="s">
        <v>242</v>
      </c>
      <c r="E126" s="236" t="s">
        <v>19</v>
      </c>
      <c r="F126" s="237" t="s">
        <v>1034</v>
      </c>
      <c r="G126" s="235"/>
      <c r="H126" s="238">
        <v>8.2080000000000002</v>
      </c>
      <c r="I126" s="239"/>
      <c r="J126" s="235"/>
      <c r="K126" s="235"/>
      <c r="L126" s="240"/>
      <c r="M126" s="241"/>
      <c r="N126" s="242"/>
      <c r="O126" s="242"/>
      <c r="P126" s="242"/>
      <c r="Q126" s="242"/>
      <c r="R126" s="242"/>
      <c r="S126" s="242"/>
      <c r="T126" s="24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4" t="s">
        <v>242</v>
      </c>
      <c r="AU126" s="244" t="s">
        <v>79</v>
      </c>
      <c r="AV126" s="13" t="s">
        <v>79</v>
      </c>
      <c r="AW126" s="13" t="s">
        <v>32</v>
      </c>
      <c r="AX126" s="13" t="s">
        <v>71</v>
      </c>
      <c r="AY126" s="244" t="s">
        <v>227</v>
      </c>
    </row>
    <row r="127" s="14" customFormat="1">
      <c r="A127" s="14"/>
      <c r="B127" s="245"/>
      <c r="C127" s="246"/>
      <c r="D127" s="229" t="s">
        <v>242</v>
      </c>
      <c r="E127" s="247" t="s">
        <v>19</v>
      </c>
      <c r="F127" s="248" t="s">
        <v>244</v>
      </c>
      <c r="G127" s="246"/>
      <c r="H127" s="249">
        <v>40.107999999999997</v>
      </c>
      <c r="I127" s="250"/>
      <c r="J127" s="246"/>
      <c r="K127" s="246"/>
      <c r="L127" s="251"/>
      <c r="M127" s="252"/>
      <c r="N127" s="253"/>
      <c r="O127" s="253"/>
      <c r="P127" s="253"/>
      <c r="Q127" s="253"/>
      <c r="R127" s="253"/>
      <c r="S127" s="253"/>
      <c r="T127" s="25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5" t="s">
        <v>242</v>
      </c>
      <c r="AU127" s="255" t="s">
        <v>79</v>
      </c>
      <c r="AV127" s="14" t="s">
        <v>122</v>
      </c>
      <c r="AW127" s="14" t="s">
        <v>32</v>
      </c>
      <c r="AX127" s="14" t="s">
        <v>75</v>
      </c>
      <c r="AY127" s="255" t="s">
        <v>227</v>
      </c>
    </row>
    <row r="128" s="2" customFormat="1" ht="49.05" customHeight="1">
      <c r="A128" s="39"/>
      <c r="B128" s="40"/>
      <c r="C128" s="216" t="s">
        <v>144</v>
      </c>
      <c r="D128" s="216" t="s">
        <v>229</v>
      </c>
      <c r="E128" s="217" t="s">
        <v>264</v>
      </c>
      <c r="F128" s="218" t="s">
        <v>265</v>
      </c>
      <c r="G128" s="219" t="s">
        <v>259</v>
      </c>
      <c r="H128" s="220">
        <v>40.107999999999997</v>
      </c>
      <c r="I128" s="221"/>
      <c r="J128" s="222">
        <f>ROUND(I128*H128,2)</f>
        <v>0</v>
      </c>
      <c r="K128" s="218" t="s">
        <v>232</v>
      </c>
      <c r="L128" s="45"/>
      <c r="M128" s="223" t="s">
        <v>19</v>
      </c>
      <c r="N128" s="224" t="s">
        <v>42</v>
      </c>
      <c r="O128" s="85"/>
      <c r="P128" s="225">
        <f>O128*H128</f>
        <v>0</v>
      </c>
      <c r="Q128" s="225">
        <v>0</v>
      </c>
      <c r="R128" s="225">
        <f>Q128*H128</f>
        <v>0</v>
      </c>
      <c r="S128" s="225">
        <v>0</v>
      </c>
      <c r="T128" s="226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7" t="s">
        <v>233</v>
      </c>
      <c r="AT128" s="227" t="s">
        <v>229</v>
      </c>
      <c r="AU128" s="227" t="s">
        <v>79</v>
      </c>
      <c r="AY128" s="18" t="s">
        <v>227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18" t="s">
        <v>75</v>
      </c>
      <c r="BK128" s="228">
        <f>ROUND(I128*H128,2)</f>
        <v>0</v>
      </c>
      <c r="BL128" s="18" t="s">
        <v>233</v>
      </c>
      <c r="BM128" s="227" t="s">
        <v>1035</v>
      </c>
    </row>
    <row r="129" s="13" customFormat="1">
      <c r="A129" s="13"/>
      <c r="B129" s="234"/>
      <c r="C129" s="235"/>
      <c r="D129" s="229" t="s">
        <v>242</v>
      </c>
      <c r="E129" s="236" t="s">
        <v>19</v>
      </c>
      <c r="F129" s="237" t="s">
        <v>676</v>
      </c>
      <c r="G129" s="235"/>
      <c r="H129" s="238">
        <v>29.699999999999999</v>
      </c>
      <c r="I129" s="239"/>
      <c r="J129" s="235"/>
      <c r="K129" s="235"/>
      <c r="L129" s="240"/>
      <c r="M129" s="241"/>
      <c r="N129" s="242"/>
      <c r="O129" s="242"/>
      <c r="P129" s="242"/>
      <c r="Q129" s="242"/>
      <c r="R129" s="242"/>
      <c r="S129" s="242"/>
      <c r="T129" s="24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4" t="s">
        <v>242</v>
      </c>
      <c r="AU129" s="244" t="s">
        <v>79</v>
      </c>
      <c r="AV129" s="13" t="s">
        <v>79</v>
      </c>
      <c r="AW129" s="13" t="s">
        <v>32</v>
      </c>
      <c r="AX129" s="13" t="s">
        <v>71</v>
      </c>
      <c r="AY129" s="244" t="s">
        <v>227</v>
      </c>
    </row>
    <row r="130" s="13" customFormat="1">
      <c r="A130" s="13"/>
      <c r="B130" s="234"/>
      <c r="C130" s="235"/>
      <c r="D130" s="229" t="s">
        <v>242</v>
      </c>
      <c r="E130" s="236" t="s">
        <v>19</v>
      </c>
      <c r="F130" s="237" t="s">
        <v>263</v>
      </c>
      <c r="G130" s="235"/>
      <c r="H130" s="238">
        <v>2.2000000000000002</v>
      </c>
      <c r="I130" s="239"/>
      <c r="J130" s="235"/>
      <c r="K130" s="235"/>
      <c r="L130" s="240"/>
      <c r="M130" s="241"/>
      <c r="N130" s="242"/>
      <c r="O130" s="242"/>
      <c r="P130" s="242"/>
      <c r="Q130" s="242"/>
      <c r="R130" s="242"/>
      <c r="S130" s="242"/>
      <c r="T130" s="24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4" t="s">
        <v>242</v>
      </c>
      <c r="AU130" s="244" t="s">
        <v>79</v>
      </c>
      <c r="AV130" s="13" t="s">
        <v>79</v>
      </c>
      <c r="AW130" s="13" t="s">
        <v>32</v>
      </c>
      <c r="AX130" s="13" t="s">
        <v>71</v>
      </c>
      <c r="AY130" s="244" t="s">
        <v>227</v>
      </c>
    </row>
    <row r="131" s="13" customFormat="1">
      <c r="A131" s="13"/>
      <c r="B131" s="234"/>
      <c r="C131" s="235"/>
      <c r="D131" s="229" t="s">
        <v>242</v>
      </c>
      <c r="E131" s="236" t="s">
        <v>19</v>
      </c>
      <c r="F131" s="237" t="s">
        <v>1034</v>
      </c>
      <c r="G131" s="235"/>
      <c r="H131" s="238">
        <v>8.2080000000000002</v>
      </c>
      <c r="I131" s="239"/>
      <c r="J131" s="235"/>
      <c r="K131" s="235"/>
      <c r="L131" s="240"/>
      <c r="M131" s="241"/>
      <c r="N131" s="242"/>
      <c r="O131" s="242"/>
      <c r="P131" s="242"/>
      <c r="Q131" s="242"/>
      <c r="R131" s="242"/>
      <c r="S131" s="242"/>
      <c r="T131" s="24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4" t="s">
        <v>242</v>
      </c>
      <c r="AU131" s="244" t="s">
        <v>79</v>
      </c>
      <c r="AV131" s="13" t="s">
        <v>79</v>
      </c>
      <c r="AW131" s="13" t="s">
        <v>32</v>
      </c>
      <c r="AX131" s="13" t="s">
        <v>71</v>
      </c>
      <c r="AY131" s="244" t="s">
        <v>227</v>
      </c>
    </row>
    <row r="132" s="14" customFormat="1">
      <c r="A132" s="14"/>
      <c r="B132" s="245"/>
      <c r="C132" s="246"/>
      <c r="D132" s="229" t="s">
        <v>242</v>
      </c>
      <c r="E132" s="247" t="s">
        <v>19</v>
      </c>
      <c r="F132" s="248" t="s">
        <v>244</v>
      </c>
      <c r="G132" s="246"/>
      <c r="H132" s="249">
        <v>40.107999999999997</v>
      </c>
      <c r="I132" s="250"/>
      <c r="J132" s="246"/>
      <c r="K132" s="246"/>
      <c r="L132" s="251"/>
      <c r="M132" s="252"/>
      <c r="N132" s="253"/>
      <c r="O132" s="253"/>
      <c r="P132" s="253"/>
      <c r="Q132" s="253"/>
      <c r="R132" s="253"/>
      <c r="S132" s="253"/>
      <c r="T132" s="25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5" t="s">
        <v>242</v>
      </c>
      <c r="AU132" s="255" t="s">
        <v>79</v>
      </c>
      <c r="AV132" s="14" t="s">
        <v>122</v>
      </c>
      <c r="AW132" s="14" t="s">
        <v>32</v>
      </c>
      <c r="AX132" s="14" t="s">
        <v>75</v>
      </c>
      <c r="AY132" s="255" t="s">
        <v>227</v>
      </c>
    </row>
    <row r="133" s="12" customFormat="1" ht="22.8" customHeight="1">
      <c r="A133" s="12"/>
      <c r="B133" s="200"/>
      <c r="C133" s="201"/>
      <c r="D133" s="202" t="s">
        <v>70</v>
      </c>
      <c r="E133" s="214" t="s">
        <v>87</v>
      </c>
      <c r="F133" s="214" t="s">
        <v>524</v>
      </c>
      <c r="G133" s="201"/>
      <c r="H133" s="201"/>
      <c r="I133" s="204"/>
      <c r="J133" s="215">
        <f>BK133</f>
        <v>0</v>
      </c>
      <c r="K133" s="201"/>
      <c r="L133" s="206"/>
      <c r="M133" s="207"/>
      <c r="N133" s="208"/>
      <c r="O133" s="208"/>
      <c r="P133" s="209">
        <f>SUM(P134:P136)</f>
        <v>0</v>
      </c>
      <c r="Q133" s="208"/>
      <c r="R133" s="209">
        <f>SUM(R134:R136)</f>
        <v>0</v>
      </c>
      <c r="S133" s="208"/>
      <c r="T133" s="210">
        <f>SUM(T134:T136)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1" t="s">
        <v>75</v>
      </c>
      <c r="AT133" s="212" t="s">
        <v>70</v>
      </c>
      <c r="AU133" s="212" t="s">
        <v>75</v>
      </c>
      <c r="AY133" s="211" t="s">
        <v>227</v>
      </c>
      <c r="BK133" s="213">
        <f>SUM(BK134:BK136)</f>
        <v>0</v>
      </c>
    </row>
    <row r="134" s="2" customFormat="1" ht="24.15" customHeight="1">
      <c r="A134" s="39"/>
      <c r="B134" s="40"/>
      <c r="C134" s="216" t="s">
        <v>154</v>
      </c>
      <c r="D134" s="216" t="s">
        <v>229</v>
      </c>
      <c r="E134" s="217" t="s">
        <v>236</v>
      </c>
      <c r="F134" s="218" t="s">
        <v>237</v>
      </c>
      <c r="G134" s="219" t="s">
        <v>238</v>
      </c>
      <c r="H134" s="220">
        <v>10</v>
      </c>
      <c r="I134" s="221"/>
      <c r="J134" s="222">
        <f>ROUND(I134*H134,2)</f>
        <v>0</v>
      </c>
      <c r="K134" s="218" t="s">
        <v>232</v>
      </c>
      <c r="L134" s="45"/>
      <c r="M134" s="223" t="s">
        <v>19</v>
      </c>
      <c r="N134" s="224" t="s">
        <v>42</v>
      </c>
      <c r="O134" s="85"/>
      <c r="P134" s="225">
        <f>O134*H134</f>
        <v>0</v>
      </c>
      <c r="Q134" s="225">
        <v>0</v>
      </c>
      <c r="R134" s="225">
        <f>Q134*H134</f>
        <v>0</v>
      </c>
      <c r="S134" s="225">
        <v>0</v>
      </c>
      <c r="T134" s="226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7" t="s">
        <v>233</v>
      </c>
      <c r="AT134" s="227" t="s">
        <v>229</v>
      </c>
      <c r="AU134" s="227" t="s">
        <v>79</v>
      </c>
      <c r="AY134" s="18" t="s">
        <v>227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18" t="s">
        <v>75</v>
      </c>
      <c r="BK134" s="228">
        <f>ROUND(I134*H134,2)</f>
        <v>0</v>
      </c>
      <c r="BL134" s="18" t="s">
        <v>233</v>
      </c>
      <c r="BM134" s="227" t="s">
        <v>1036</v>
      </c>
    </row>
    <row r="135" s="2" customFormat="1">
      <c r="A135" s="39"/>
      <c r="B135" s="40"/>
      <c r="C135" s="41"/>
      <c r="D135" s="229" t="s">
        <v>240</v>
      </c>
      <c r="E135" s="41"/>
      <c r="F135" s="230" t="s">
        <v>241</v>
      </c>
      <c r="G135" s="41"/>
      <c r="H135" s="41"/>
      <c r="I135" s="231"/>
      <c r="J135" s="41"/>
      <c r="K135" s="41"/>
      <c r="L135" s="45"/>
      <c r="M135" s="232"/>
      <c r="N135" s="233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240</v>
      </c>
      <c r="AU135" s="18" t="s">
        <v>79</v>
      </c>
    </row>
    <row r="136" s="13" customFormat="1">
      <c r="A136" s="13"/>
      <c r="B136" s="234"/>
      <c r="C136" s="235"/>
      <c r="D136" s="229" t="s">
        <v>242</v>
      </c>
      <c r="E136" s="236" t="s">
        <v>19</v>
      </c>
      <c r="F136" s="237" t="s">
        <v>1037</v>
      </c>
      <c r="G136" s="235"/>
      <c r="H136" s="238">
        <v>10</v>
      </c>
      <c r="I136" s="239"/>
      <c r="J136" s="235"/>
      <c r="K136" s="235"/>
      <c r="L136" s="240"/>
      <c r="M136" s="241"/>
      <c r="N136" s="242"/>
      <c r="O136" s="242"/>
      <c r="P136" s="242"/>
      <c r="Q136" s="242"/>
      <c r="R136" s="242"/>
      <c r="S136" s="242"/>
      <c r="T136" s="24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4" t="s">
        <v>242</v>
      </c>
      <c r="AU136" s="244" t="s">
        <v>79</v>
      </c>
      <c r="AV136" s="13" t="s">
        <v>79</v>
      </c>
      <c r="AW136" s="13" t="s">
        <v>32</v>
      </c>
      <c r="AX136" s="13" t="s">
        <v>75</v>
      </c>
      <c r="AY136" s="244" t="s">
        <v>227</v>
      </c>
    </row>
    <row r="137" s="12" customFormat="1" ht="22.8" customHeight="1">
      <c r="A137" s="12"/>
      <c r="B137" s="200"/>
      <c r="C137" s="201"/>
      <c r="D137" s="202" t="s">
        <v>70</v>
      </c>
      <c r="E137" s="214" t="s">
        <v>122</v>
      </c>
      <c r="F137" s="214" t="s">
        <v>1038</v>
      </c>
      <c r="G137" s="201"/>
      <c r="H137" s="201"/>
      <c r="I137" s="204"/>
      <c r="J137" s="215">
        <f>BK137</f>
        <v>0</v>
      </c>
      <c r="K137" s="201"/>
      <c r="L137" s="206"/>
      <c r="M137" s="207"/>
      <c r="N137" s="208"/>
      <c r="O137" s="208"/>
      <c r="P137" s="209">
        <f>SUM(P138:P141)</f>
        <v>0</v>
      </c>
      <c r="Q137" s="208"/>
      <c r="R137" s="209">
        <f>SUM(R138:R141)</f>
        <v>0</v>
      </c>
      <c r="S137" s="208"/>
      <c r="T137" s="210">
        <f>SUM(T138:T141)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1" t="s">
        <v>75</v>
      </c>
      <c r="AT137" s="212" t="s">
        <v>70</v>
      </c>
      <c r="AU137" s="212" t="s">
        <v>75</v>
      </c>
      <c r="AY137" s="211" t="s">
        <v>227</v>
      </c>
      <c r="BK137" s="213">
        <f>SUM(BK138:BK141)</f>
        <v>0</v>
      </c>
    </row>
    <row r="138" s="2" customFormat="1" ht="24.15" customHeight="1">
      <c r="A138" s="39"/>
      <c r="B138" s="40"/>
      <c r="C138" s="216" t="s">
        <v>274</v>
      </c>
      <c r="D138" s="216" t="s">
        <v>229</v>
      </c>
      <c r="E138" s="217" t="s">
        <v>680</v>
      </c>
      <c r="F138" s="218" t="s">
        <v>681</v>
      </c>
      <c r="G138" s="219" t="s">
        <v>180</v>
      </c>
      <c r="H138" s="220">
        <v>10.800000000000001</v>
      </c>
      <c r="I138" s="221"/>
      <c r="J138" s="222">
        <f>ROUND(I138*H138,2)</f>
        <v>0</v>
      </c>
      <c r="K138" s="218" t="s">
        <v>232</v>
      </c>
      <c r="L138" s="45"/>
      <c r="M138" s="223" t="s">
        <v>19</v>
      </c>
      <c r="N138" s="224" t="s">
        <v>42</v>
      </c>
      <c r="O138" s="85"/>
      <c r="P138" s="225">
        <f>O138*H138</f>
        <v>0</v>
      </c>
      <c r="Q138" s="225">
        <v>0</v>
      </c>
      <c r="R138" s="225">
        <f>Q138*H138</f>
        <v>0</v>
      </c>
      <c r="S138" s="225">
        <v>0</v>
      </c>
      <c r="T138" s="226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7" t="s">
        <v>122</v>
      </c>
      <c r="AT138" s="227" t="s">
        <v>229</v>
      </c>
      <c r="AU138" s="227" t="s">
        <v>79</v>
      </c>
      <c r="AY138" s="18" t="s">
        <v>227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18" t="s">
        <v>75</v>
      </c>
      <c r="BK138" s="228">
        <f>ROUND(I138*H138,2)</f>
        <v>0</v>
      </c>
      <c r="BL138" s="18" t="s">
        <v>122</v>
      </c>
      <c r="BM138" s="227" t="s">
        <v>1039</v>
      </c>
    </row>
    <row r="139" s="13" customFormat="1">
      <c r="A139" s="13"/>
      <c r="B139" s="234"/>
      <c r="C139" s="235"/>
      <c r="D139" s="229" t="s">
        <v>242</v>
      </c>
      <c r="E139" s="236" t="s">
        <v>178</v>
      </c>
      <c r="F139" s="237" t="s">
        <v>1040</v>
      </c>
      <c r="G139" s="235"/>
      <c r="H139" s="238">
        <v>10.800000000000001</v>
      </c>
      <c r="I139" s="239"/>
      <c r="J139" s="235"/>
      <c r="K139" s="235"/>
      <c r="L139" s="240"/>
      <c r="M139" s="241"/>
      <c r="N139" s="242"/>
      <c r="O139" s="242"/>
      <c r="P139" s="242"/>
      <c r="Q139" s="242"/>
      <c r="R139" s="242"/>
      <c r="S139" s="242"/>
      <c r="T139" s="24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4" t="s">
        <v>242</v>
      </c>
      <c r="AU139" s="244" t="s">
        <v>79</v>
      </c>
      <c r="AV139" s="13" t="s">
        <v>79</v>
      </c>
      <c r="AW139" s="13" t="s">
        <v>32</v>
      </c>
      <c r="AX139" s="13" t="s">
        <v>75</v>
      </c>
      <c r="AY139" s="244" t="s">
        <v>227</v>
      </c>
    </row>
    <row r="140" s="2" customFormat="1" ht="66.75" customHeight="1">
      <c r="A140" s="39"/>
      <c r="B140" s="40"/>
      <c r="C140" s="216" t="s">
        <v>279</v>
      </c>
      <c r="D140" s="216" t="s">
        <v>229</v>
      </c>
      <c r="E140" s="217" t="s">
        <v>275</v>
      </c>
      <c r="F140" s="218" t="s">
        <v>276</v>
      </c>
      <c r="G140" s="219" t="s">
        <v>259</v>
      </c>
      <c r="H140" s="220">
        <v>5.6699999999999999</v>
      </c>
      <c r="I140" s="221"/>
      <c r="J140" s="222">
        <f>ROUND(I140*H140,2)</f>
        <v>0</v>
      </c>
      <c r="K140" s="218" t="s">
        <v>232</v>
      </c>
      <c r="L140" s="45"/>
      <c r="M140" s="223" t="s">
        <v>19</v>
      </c>
      <c r="N140" s="224" t="s">
        <v>42</v>
      </c>
      <c r="O140" s="85"/>
      <c r="P140" s="225">
        <f>O140*H140</f>
        <v>0</v>
      </c>
      <c r="Q140" s="225">
        <v>0</v>
      </c>
      <c r="R140" s="225">
        <f>Q140*H140</f>
        <v>0</v>
      </c>
      <c r="S140" s="225">
        <v>0</v>
      </c>
      <c r="T140" s="226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7" t="s">
        <v>233</v>
      </c>
      <c r="AT140" s="227" t="s">
        <v>229</v>
      </c>
      <c r="AU140" s="227" t="s">
        <v>79</v>
      </c>
      <c r="AY140" s="18" t="s">
        <v>227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18" t="s">
        <v>75</v>
      </c>
      <c r="BK140" s="228">
        <f>ROUND(I140*H140,2)</f>
        <v>0</v>
      </c>
      <c r="BL140" s="18" t="s">
        <v>233</v>
      </c>
      <c r="BM140" s="227" t="s">
        <v>1041</v>
      </c>
    </row>
    <row r="141" s="13" customFormat="1">
      <c r="A141" s="13"/>
      <c r="B141" s="234"/>
      <c r="C141" s="235"/>
      <c r="D141" s="229" t="s">
        <v>242</v>
      </c>
      <c r="E141" s="236" t="s">
        <v>19</v>
      </c>
      <c r="F141" s="237" t="s">
        <v>1042</v>
      </c>
      <c r="G141" s="235"/>
      <c r="H141" s="238">
        <v>5.6699999999999999</v>
      </c>
      <c r="I141" s="239"/>
      <c r="J141" s="235"/>
      <c r="K141" s="235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242</v>
      </c>
      <c r="AU141" s="244" t="s">
        <v>79</v>
      </c>
      <c r="AV141" s="13" t="s">
        <v>79</v>
      </c>
      <c r="AW141" s="13" t="s">
        <v>32</v>
      </c>
      <c r="AX141" s="13" t="s">
        <v>75</v>
      </c>
      <c r="AY141" s="244" t="s">
        <v>227</v>
      </c>
    </row>
    <row r="142" s="12" customFormat="1" ht="22.8" customHeight="1">
      <c r="A142" s="12"/>
      <c r="B142" s="200"/>
      <c r="C142" s="201"/>
      <c r="D142" s="202" t="s">
        <v>70</v>
      </c>
      <c r="E142" s="214" t="s">
        <v>134</v>
      </c>
      <c r="F142" s="214" t="s">
        <v>1043</v>
      </c>
      <c r="G142" s="201"/>
      <c r="H142" s="201"/>
      <c r="I142" s="204"/>
      <c r="J142" s="215">
        <f>BK142</f>
        <v>0</v>
      </c>
      <c r="K142" s="201"/>
      <c r="L142" s="206"/>
      <c r="M142" s="207"/>
      <c r="N142" s="208"/>
      <c r="O142" s="208"/>
      <c r="P142" s="209">
        <f>SUM(P143:P153)</f>
        <v>0</v>
      </c>
      <c r="Q142" s="208"/>
      <c r="R142" s="209">
        <f>SUM(R143:R153)</f>
        <v>1.9756</v>
      </c>
      <c r="S142" s="208"/>
      <c r="T142" s="210">
        <f>SUM(T143:T153)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1" t="s">
        <v>75</v>
      </c>
      <c r="AT142" s="212" t="s">
        <v>70</v>
      </c>
      <c r="AU142" s="212" t="s">
        <v>75</v>
      </c>
      <c r="AY142" s="211" t="s">
        <v>227</v>
      </c>
      <c r="BK142" s="213">
        <f>SUM(BK143:BK153)</f>
        <v>0</v>
      </c>
    </row>
    <row r="143" s="2" customFormat="1" ht="62.7" customHeight="1">
      <c r="A143" s="39"/>
      <c r="B143" s="40"/>
      <c r="C143" s="216" t="s">
        <v>282</v>
      </c>
      <c r="D143" s="216" t="s">
        <v>229</v>
      </c>
      <c r="E143" s="217" t="s">
        <v>1044</v>
      </c>
      <c r="F143" s="218" t="s">
        <v>1045</v>
      </c>
      <c r="G143" s="219" t="s">
        <v>180</v>
      </c>
      <c r="H143" s="220">
        <v>40</v>
      </c>
      <c r="I143" s="221"/>
      <c r="J143" s="222">
        <f>ROUND(I143*H143,2)</f>
        <v>0</v>
      </c>
      <c r="K143" s="218" t="s">
        <v>232</v>
      </c>
      <c r="L143" s="45"/>
      <c r="M143" s="223" t="s">
        <v>19</v>
      </c>
      <c r="N143" s="224" t="s">
        <v>42</v>
      </c>
      <c r="O143" s="85"/>
      <c r="P143" s="225">
        <f>O143*H143</f>
        <v>0</v>
      </c>
      <c r="Q143" s="225">
        <v>0</v>
      </c>
      <c r="R143" s="225">
        <f>Q143*H143</f>
        <v>0</v>
      </c>
      <c r="S143" s="225">
        <v>0</v>
      </c>
      <c r="T143" s="226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7" t="s">
        <v>233</v>
      </c>
      <c r="AT143" s="227" t="s">
        <v>229</v>
      </c>
      <c r="AU143" s="227" t="s">
        <v>79</v>
      </c>
      <c r="AY143" s="18" t="s">
        <v>227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18" t="s">
        <v>75</v>
      </c>
      <c r="BK143" s="228">
        <f>ROUND(I143*H143,2)</f>
        <v>0</v>
      </c>
      <c r="BL143" s="18" t="s">
        <v>233</v>
      </c>
      <c r="BM143" s="227" t="s">
        <v>1046</v>
      </c>
    </row>
    <row r="144" s="2" customFormat="1">
      <c r="A144" s="39"/>
      <c r="B144" s="40"/>
      <c r="C144" s="41"/>
      <c r="D144" s="229" t="s">
        <v>240</v>
      </c>
      <c r="E144" s="41"/>
      <c r="F144" s="230" t="s">
        <v>292</v>
      </c>
      <c r="G144" s="41"/>
      <c r="H144" s="41"/>
      <c r="I144" s="231"/>
      <c r="J144" s="41"/>
      <c r="K144" s="41"/>
      <c r="L144" s="45"/>
      <c r="M144" s="232"/>
      <c r="N144" s="233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240</v>
      </c>
      <c r="AU144" s="18" t="s">
        <v>79</v>
      </c>
    </row>
    <row r="145" s="13" customFormat="1">
      <c r="A145" s="13"/>
      <c r="B145" s="234"/>
      <c r="C145" s="235"/>
      <c r="D145" s="229" t="s">
        <v>242</v>
      </c>
      <c r="E145" s="236" t="s">
        <v>182</v>
      </c>
      <c r="F145" s="237" t="s">
        <v>1047</v>
      </c>
      <c r="G145" s="235"/>
      <c r="H145" s="238">
        <v>40</v>
      </c>
      <c r="I145" s="239"/>
      <c r="J145" s="235"/>
      <c r="K145" s="235"/>
      <c r="L145" s="240"/>
      <c r="M145" s="241"/>
      <c r="N145" s="242"/>
      <c r="O145" s="242"/>
      <c r="P145" s="242"/>
      <c r="Q145" s="242"/>
      <c r="R145" s="242"/>
      <c r="S145" s="242"/>
      <c r="T145" s="24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4" t="s">
        <v>242</v>
      </c>
      <c r="AU145" s="244" t="s">
        <v>79</v>
      </c>
      <c r="AV145" s="13" t="s">
        <v>79</v>
      </c>
      <c r="AW145" s="13" t="s">
        <v>32</v>
      </c>
      <c r="AX145" s="13" t="s">
        <v>75</v>
      </c>
      <c r="AY145" s="244" t="s">
        <v>227</v>
      </c>
    </row>
    <row r="146" s="2" customFormat="1" ht="16.5" customHeight="1">
      <c r="A146" s="39"/>
      <c r="B146" s="40"/>
      <c r="C146" s="266" t="s">
        <v>288</v>
      </c>
      <c r="D146" s="266" t="s">
        <v>328</v>
      </c>
      <c r="E146" s="267" t="s">
        <v>1048</v>
      </c>
      <c r="F146" s="268" t="s">
        <v>1049</v>
      </c>
      <c r="G146" s="269" t="s">
        <v>180</v>
      </c>
      <c r="H146" s="270">
        <v>40</v>
      </c>
      <c r="I146" s="271"/>
      <c r="J146" s="272">
        <f>ROUND(I146*H146,2)</f>
        <v>0</v>
      </c>
      <c r="K146" s="268" t="s">
        <v>232</v>
      </c>
      <c r="L146" s="273"/>
      <c r="M146" s="274" t="s">
        <v>19</v>
      </c>
      <c r="N146" s="275" t="s">
        <v>42</v>
      </c>
      <c r="O146" s="85"/>
      <c r="P146" s="225">
        <f>O146*H146</f>
        <v>0</v>
      </c>
      <c r="Q146" s="225">
        <v>0.049390000000000003</v>
      </c>
      <c r="R146" s="225">
        <f>Q146*H146</f>
        <v>1.9756</v>
      </c>
      <c r="S146" s="225">
        <v>0</v>
      </c>
      <c r="T146" s="226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7" t="s">
        <v>331</v>
      </c>
      <c r="AT146" s="227" t="s">
        <v>328</v>
      </c>
      <c r="AU146" s="227" t="s">
        <v>79</v>
      </c>
      <c r="AY146" s="18" t="s">
        <v>227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18" t="s">
        <v>75</v>
      </c>
      <c r="BK146" s="228">
        <f>ROUND(I146*H146,2)</f>
        <v>0</v>
      </c>
      <c r="BL146" s="18" t="s">
        <v>331</v>
      </c>
      <c r="BM146" s="227" t="s">
        <v>1050</v>
      </c>
    </row>
    <row r="147" s="13" customFormat="1">
      <c r="A147" s="13"/>
      <c r="B147" s="234"/>
      <c r="C147" s="235"/>
      <c r="D147" s="229" t="s">
        <v>242</v>
      </c>
      <c r="E147" s="236" t="s">
        <v>19</v>
      </c>
      <c r="F147" s="237" t="s">
        <v>182</v>
      </c>
      <c r="G147" s="235"/>
      <c r="H147" s="238">
        <v>40</v>
      </c>
      <c r="I147" s="239"/>
      <c r="J147" s="235"/>
      <c r="K147" s="235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242</v>
      </c>
      <c r="AU147" s="244" t="s">
        <v>79</v>
      </c>
      <c r="AV147" s="13" t="s">
        <v>79</v>
      </c>
      <c r="AW147" s="13" t="s">
        <v>32</v>
      </c>
      <c r="AX147" s="13" t="s">
        <v>75</v>
      </c>
      <c r="AY147" s="244" t="s">
        <v>227</v>
      </c>
    </row>
    <row r="148" s="2" customFormat="1" ht="24.15" customHeight="1">
      <c r="A148" s="39"/>
      <c r="B148" s="40"/>
      <c r="C148" s="216" t="s">
        <v>294</v>
      </c>
      <c r="D148" s="216" t="s">
        <v>229</v>
      </c>
      <c r="E148" s="217" t="s">
        <v>556</v>
      </c>
      <c r="F148" s="218" t="s">
        <v>557</v>
      </c>
      <c r="G148" s="219" t="s">
        <v>238</v>
      </c>
      <c r="H148" s="220">
        <v>4</v>
      </c>
      <c r="I148" s="221"/>
      <c r="J148" s="222">
        <f>ROUND(I148*H148,2)</f>
        <v>0</v>
      </c>
      <c r="K148" s="218" t="s">
        <v>232</v>
      </c>
      <c r="L148" s="45"/>
      <c r="M148" s="223" t="s">
        <v>19</v>
      </c>
      <c r="N148" s="224" t="s">
        <v>42</v>
      </c>
      <c r="O148" s="85"/>
      <c r="P148" s="225">
        <f>O148*H148</f>
        <v>0</v>
      </c>
      <c r="Q148" s="225">
        <v>0</v>
      </c>
      <c r="R148" s="225">
        <f>Q148*H148</f>
        <v>0</v>
      </c>
      <c r="S148" s="225">
        <v>0</v>
      </c>
      <c r="T148" s="226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7" t="s">
        <v>122</v>
      </c>
      <c r="AT148" s="227" t="s">
        <v>229</v>
      </c>
      <c r="AU148" s="227" t="s">
        <v>79</v>
      </c>
      <c r="AY148" s="18" t="s">
        <v>227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18" t="s">
        <v>75</v>
      </c>
      <c r="BK148" s="228">
        <f>ROUND(I148*H148,2)</f>
        <v>0</v>
      </c>
      <c r="BL148" s="18" t="s">
        <v>122</v>
      </c>
      <c r="BM148" s="227" t="s">
        <v>1051</v>
      </c>
    </row>
    <row r="149" s="13" customFormat="1">
      <c r="A149" s="13"/>
      <c r="B149" s="234"/>
      <c r="C149" s="235"/>
      <c r="D149" s="229" t="s">
        <v>242</v>
      </c>
      <c r="E149" s="236" t="s">
        <v>19</v>
      </c>
      <c r="F149" s="237" t="s">
        <v>1052</v>
      </c>
      <c r="G149" s="235"/>
      <c r="H149" s="238">
        <v>4</v>
      </c>
      <c r="I149" s="239"/>
      <c r="J149" s="235"/>
      <c r="K149" s="235"/>
      <c r="L149" s="240"/>
      <c r="M149" s="241"/>
      <c r="N149" s="242"/>
      <c r="O149" s="242"/>
      <c r="P149" s="242"/>
      <c r="Q149" s="242"/>
      <c r="R149" s="242"/>
      <c r="S149" s="242"/>
      <c r="T149" s="24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4" t="s">
        <v>242</v>
      </c>
      <c r="AU149" s="244" t="s">
        <v>79</v>
      </c>
      <c r="AV149" s="13" t="s">
        <v>79</v>
      </c>
      <c r="AW149" s="13" t="s">
        <v>32</v>
      </c>
      <c r="AX149" s="13" t="s">
        <v>75</v>
      </c>
      <c r="AY149" s="244" t="s">
        <v>227</v>
      </c>
    </row>
    <row r="150" s="2" customFormat="1" ht="78" customHeight="1">
      <c r="A150" s="39"/>
      <c r="B150" s="40"/>
      <c r="C150" s="216" t="s">
        <v>300</v>
      </c>
      <c r="D150" s="216" t="s">
        <v>229</v>
      </c>
      <c r="E150" s="217" t="s">
        <v>1053</v>
      </c>
      <c r="F150" s="218" t="s">
        <v>1054</v>
      </c>
      <c r="G150" s="219" t="s">
        <v>259</v>
      </c>
      <c r="H150" s="220">
        <v>1.96</v>
      </c>
      <c r="I150" s="221"/>
      <c r="J150" s="222">
        <f>ROUND(I150*H150,2)</f>
        <v>0</v>
      </c>
      <c r="K150" s="218" t="s">
        <v>232</v>
      </c>
      <c r="L150" s="45"/>
      <c r="M150" s="223" t="s">
        <v>19</v>
      </c>
      <c r="N150" s="224" t="s">
        <v>42</v>
      </c>
      <c r="O150" s="85"/>
      <c r="P150" s="225">
        <f>O150*H150</f>
        <v>0</v>
      </c>
      <c r="Q150" s="225">
        <v>0</v>
      </c>
      <c r="R150" s="225">
        <f>Q150*H150</f>
        <v>0</v>
      </c>
      <c r="S150" s="225">
        <v>0</v>
      </c>
      <c r="T150" s="226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7" t="s">
        <v>122</v>
      </c>
      <c r="AT150" s="227" t="s">
        <v>229</v>
      </c>
      <c r="AU150" s="227" t="s">
        <v>79</v>
      </c>
      <c r="AY150" s="18" t="s">
        <v>227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18" t="s">
        <v>75</v>
      </c>
      <c r="BK150" s="228">
        <f>ROUND(I150*H150,2)</f>
        <v>0</v>
      </c>
      <c r="BL150" s="18" t="s">
        <v>122</v>
      </c>
      <c r="BM150" s="227" t="s">
        <v>1055</v>
      </c>
    </row>
    <row r="151" s="13" customFormat="1">
      <c r="A151" s="13"/>
      <c r="B151" s="234"/>
      <c r="C151" s="235"/>
      <c r="D151" s="229" t="s">
        <v>242</v>
      </c>
      <c r="E151" s="236" t="s">
        <v>19</v>
      </c>
      <c r="F151" s="237" t="s">
        <v>1056</v>
      </c>
      <c r="G151" s="235"/>
      <c r="H151" s="238">
        <v>1.96</v>
      </c>
      <c r="I151" s="239"/>
      <c r="J151" s="235"/>
      <c r="K151" s="235"/>
      <c r="L151" s="240"/>
      <c r="M151" s="241"/>
      <c r="N151" s="242"/>
      <c r="O151" s="242"/>
      <c r="P151" s="242"/>
      <c r="Q151" s="242"/>
      <c r="R151" s="242"/>
      <c r="S151" s="242"/>
      <c r="T151" s="24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4" t="s">
        <v>242</v>
      </c>
      <c r="AU151" s="244" t="s">
        <v>79</v>
      </c>
      <c r="AV151" s="13" t="s">
        <v>79</v>
      </c>
      <c r="AW151" s="13" t="s">
        <v>32</v>
      </c>
      <c r="AX151" s="13" t="s">
        <v>75</v>
      </c>
      <c r="AY151" s="244" t="s">
        <v>227</v>
      </c>
    </row>
    <row r="152" s="2" customFormat="1" ht="78" customHeight="1">
      <c r="A152" s="39"/>
      <c r="B152" s="40"/>
      <c r="C152" s="216" t="s">
        <v>306</v>
      </c>
      <c r="D152" s="216" t="s">
        <v>229</v>
      </c>
      <c r="E152" s="217" t="s">
        <v>1057</v>
      </c>
      <c r="F152" s="218" t="s">
        <v>1058</v>
      </c>
      <c r="G152" s="219" t="s">
        <v>259</v>
      </c>
      <c r="H152" s="220">
        <v>260.68000000000001</v>
      </c>
      <c r="I152" s="221"/>
      <c r="J152" s="222">
        <f>ROUND(I152*H152,2)</f>
        <v>0</v>
      </c>
      <c r="K152" s="218" t="s">
        <v>232</v>
      </c>
      <c r="L152" s="45"/>
      <c r="M152" s="223" t="s">
        <v>19</v>
      </c>
      <c r="N152" s="224" t="s">
        <v>42</v>
      </c>
      <c r="O152" s="85"/>
      <c r="P152" s="225">
        <f>O152*H152</f>
        <v>0</v>
      </c>
      <c r="Q152" s="225">
        <v>0</v>
      </c>
      <c r="R152" s="225">
        <f>Q152*H152</f>
        <v>0</v>
      </c>
      <c r="S152" s="225">
        <v>0</v>
      </c>
      <c r="T152" s="226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7" t="s">
        <v>122</v>
      </c>
      <c r="AT152" s="227" t="s">
        <v>229</v>
      </c>
      <c r="AU152" s="227" t="s">
        <v>79</v>
      </c>
      <c r="AY152" s="18" t="s">
        <v>227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18" t="s">
        <v>75</v>
      </c>
      <c r="BK152" s="228">
        <f>ROUND(I152*H152,2)</f>
        <v>0</v>
      </c>
      <c r="BL152" s="18" t="s">
        <v>122</v>
      </c>
      <c r="BM152" s="227" t="s">
        <v>1059</v>
      </c>
    </row>
    <row r="153" s="13" customFormat="1">
      <c r="A153" s="13"/>
      <c r="B153" s="234"/>
      <c r="C153" s="235"/>
      <c r="D153" s="229" t="s">
        <v>242</v>
      </c>
      <c r="E153" s="236" t="s">
        <v>19</v>
      </c>
      <c r="F153" s="237" t="s">
        <v>1060</v>
      </c>
      <c r="G153" s="235"/>
      <c r="H153" s="238">
        <v>260.68000000000001</v>
      </c>
      <c r="I153" s="239"/>
      <c r="J153" s="235"/>
      <c r="K153" s="235"/>
      <c r="L153" s="240"/>
      <c r="M153" s="241"/>
      <c r="N153" s="242"/>
      <c r="O153" s="242"/>
      <c r="P153" s="242"/>
      <c r="Q153" s="242"/>
      <c r="R153" s="242"/>
      <c r="S153" s="242"/>
      <c r="T153" s="24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4" t="s">
        <v>242</v>
      </c>
      <c r="AU153" s="244" t="s">
        <v>79</v>
      </c>
      <c r="AV153" s="13" t="s">
        <v>79</v>
      </c>
      <c r="AW153" s="13" t="s">
        <v>32</v>
      </c>
      <c r="AX153" s="13" t="s">
        <v>75</v>
      </c>
      <c r="AY153" s="244" t="s">
        <v>227</v>
      </c>
    </row>
    <row r="154" s="12" customFormat="1" ht="22.8" customHeight="1">
      <c r="A154" s="12"/>
      <c r="B154" s="200"/>
      <c r="C154" s="201"/>
      <c r="D154" s="202" t="s">
        <v>70</v>
      </c>
      <c r="E154" s="214" t="s">
        <v>144</v>
      </c>
      <c r="F154" s="214" t="s">
        <v>349</v>
      </c>
      <c r="G154" s="201"/>
      <c r="H154" s="201"/>
      <c r="I154" s="204"/>
      <c r="J154" s="215">
        <f>BK154</f>
        <v>0</v>
      </c>
      <c r="K154" s="201"/>
      <c r="L154" s="206"/>
      <c r="M154" s="207"/>
      <c r="N154" s="208"/>
      <c r="O154" s="208"/>
      <c r="P154" s="209">
        <f>SUM(P155:P165)</f>
        <v>0</v>
      </c>
      <c r="Q154" s="208"/>
      <c r="R154" s="209">
        <f>SUM(R155:R165)</f>
        <v>0.17951999999999999</v>
      </c>
      <c r="S154" s="208"/>
      <c r="T154" s="210">
        <f>SUM(T155:T165)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1" t="s">
        <v>75</v>
      </c>
      <c r="AT154" s="212" t="s">
        <v>70</v>
      </c>
      <c r="AU154" s="212" t="s">
        <v>75</v>
      </c>
      <c r="AY154" s="211" t="s">
        <v>227</v>
      </c>
      <c r="BK154" s="213">
        <f>SUM(BK155:BK165)</f>
        <v>0</v>
      </c>
    </row>
    <row r="155" s="2" customFormat="1" ht="16.5" customHeight="1">
      <c r="A155" s="39"/>
      <c r="B155" s="40"/>
      <c r="C155" s="266" t="s">
        <v>8</v>
      </c>
      <c r="D155" s="266" t="s">
        <v>328</v>
      </c>
      <c r="E155" s="267" t="s">
        <v>700</v>
      </c>
      <c r="F155" s="268" t="s">
        <v>701</v>
      </c>
      <c r="G155" s="269" t="s">
        <v>238</v>
      </c>
      <c r="H155" s="270">
        <v>84</v>
      </c>
      <c r="I155" s="271"/>
      <c r="J155" s="272">
        <f>ROUND(I155*H155,2)</f>
        <v>0</v>
      </c>
      <c r="K155" s="268" t="s">
        <v>232</v>
      </c>
      <c r="L155" s="273"/>
      <c r="M155" s="274" t="s">
        <v>19</v>
      </c>
      <c r="N155" s="275" t="s">
        <v>42</v>
      </c>
      <c r="O155" s="85"/>
      <c r="P155" s="225">
        <f>O155*H155</f>
        <v>0</v>
      </c>
      <c r="Q155" s="225">
        <v>0.00123</v>
      </c>
      <c r="R155" s="225">
        <f>Q155*H155</f>
        <v>0.10332</v>
      </c>
      <c r="S155" s="225">
        <v>0</v>
      </c>
      <c r="T155" s="226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7" t="s">
        <v>274</v>
      </c>
      <c r="AT155" s="227" t="s">
        <v>328</v>
      </c>
      <c r="AU155" s="227" t="s">
        <v>79</v>
      </c>
      <c r="AY155" s="18" t="s">
        <v>227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18" t="s">
        <v>75</v>
      </c>
      <c r="BK155" s="228">
        <f>ROUND(I155*H155,2)</f>
        <v>0</v>
      </c>
      <c r="BL155" s="18" t="s">
        <v>122</v>
      </c>
      <c r="BM155" s="227" t="s">
        <v>1061</v>
      </c>
    </row>
    <row r="156" s="13" customFormat="1">
      <c r="A156" s="13"/>
      <c r="B156" s="234"/>
      <c r="C156" s="235"/>
      <c r="D156" s="229" t="s">
        <v>242</v>
      </c>
      <c r="E156" s="236" t="s">
        <v>19</v>
      </c>
      <c r="F156" s="237" t="s">
        <v>703</v>
      </c>
      <c r="G156" s="235"/>
      <c r="H156" s="238">
        <v>84</v>
      </c>
      <c r="I156" s="239"/>
      <c r="J156" s="235"/>
      <c r="K156" s="235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242</v>
      </c>
      <c r="AU156" s="244" t="s">
        <v>79</v>
      </c>
      <c r="AV156" s="13" t="s">
        <v>79</v>
      </c>
      <c r="AW156" s="13" t="s">
        <v>32</v>
      </c>
      <c r="AX156" s="13" t="s">
        <v>75</v>
      </c>
      <c r="AY156" s="244" t="s">
        <v>227</v>
      </c>
    </row>
    <row r="157" s="2" customFormat="1" ht="16.5" customHeight="1">
      <c r="A157" s="39"/>
      <c r="B157" s="40"/>
      <c r="C157" s="266" t="s">
        <v>316</v>
      </c>
      <c r="D157" s="266" t="s">
        <v>328</v>
      </c>
      <c r="E157" s="267" t="s">
        <v>1062</v>
      </c>
      <c r="F157" s="268" t="s">
        <v>1063</v>
      </c>
      <c r="G157" s="269" t="s">
        <v>238</v>
      </c>
      <c r="H157" s="270">
        <v>52</v>
      </c>
      <c r="I157" s="271"/>
      <c r="J157" s="272">
        <f>ROUND(I157*H157,2)</f>
        <v>0</v>
      </c>
      <c r="K157" s="268" t="s">
        <v>232</v>
      </c>
      <c r="L157" s="273"/>
      <c r="M157" s="274" t="s">
        <v>19</v>
      </c>
      <c r="N157" s="275" t="s">
        <v>42</v>
      </c>
      <c r="O157" s="85"/>
      <c r="P157" s="225">
        <f>O157*H157</f>
        <v>0</v>
      </c>
      <c r="Q157" s="225">
        <v>0.00123</v>
      </c>
      <c r="R157" s="225">
        <f>Q157*H157</f>
        <v>0.063960000000000003</v>
      </c>
      <c r="S157" s="225">
        <v>0</v>
      </c>
      <c r="T157" s="226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7" t="s">
        <v>274</v>
      </c>
      <c r="AT157" s="227" t="s">
        <v>328</v>
      </c>
      <c r="AU157" s="227" t="s">
        <v>79</v>
      </c>
      <c r="AY157" s="18" t="s">
        <v>227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18" t="s">
        <v>75</v>
      </c>
      <c r="BK157" s="228">
        <f>ROUND(I157*H157,2)</f>
        <v>0</v>
      </c>
      <c r="BL157" s="18" t="s">
        <v>122</v>
      </c>
      <c r="BM157" s="227" t="s">
        <v>1064</v>
      </c>
    </row>
    <row r="158" s="13" customFormat="1">
      <c r="A158" s="13"/>
      <c r="B158" s="234"/>
      <c r="C158" s="235"/>
      <c r="D158" s="229" t="s">
        <v>242</v>
      </c>
      <c r="E158" s="236" t="s">
        <v>19</v>
      </c>
      <c r="F158" s="237" t="s">
        <v>1065</v>
      </c>
      <c r="G158" s="235"/>
      <c r="H158" s="238">
        <v>136</v>
      </c>
      <c r="I158" s="239"/>
      <c r="J158" s="235"/>
      <c r="K158" s="235"/>
      <c r="L158" s="240"/>
      <c r="M158" s="241"/>
      <c r="N158" s="242"/>
      <c r="O158" s="242"/>
      <c r="P158" s="242"/>
      <c r="Q158" s="242"/>
      <c r="R158" s="242"/>
      <c r="S158" s="242"/>
      <c r="T158" s="24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4" t="s">
        <v>242</v>
      </c>
      <c r="AU158" s="244" t="s">
        <v>79</v>
      </c>
      <c r="AV158" s="13" t="s">
        <v>79</v>
      </c>
      <c r="AW158" s="13" t="s">
        <v>32</v>
      </c>
      <c r="AX158" s="13" t="s">
        <v>71</v>
      </c>
      <c r="AY158" s="244" t="s">
        <v>227</v>
      </c>
    </row>
    <row r="159" s="13" customFormat="1">
      <c r="A159" s="13"/>
      <c r="B159" s="234"/>
      <c r="C159" s="235"/>
      <c r="D159" s="229" t="s">
        <v>242</v>
      </c>
      <c r="E159" s="236" t="s">
        <v>19</v>
      </c>
      <c r="F159" s="237" t="s">
        <v>1066</v>
      </c>
      <c r="G159" s="235"/>
      <c r="H159" s="238">
        <v>-84</v>
      </c>
      <c r="I159" s="239"/>
      <c r="J159" s="235"/>
      <c r="K159" s="235"/>
      <c r="L159" s="240"/>
      <c r="M159" s="241"/>
      <c r="N159" s="242"/>
      <c r="O159" s="242"/>
      <c r="P159" s="242"/>
      <c r="Q159" s="242"/>
      <c r="R159" s="242"/>
      <c r="S159" s="242"/>
      <c r="T159" s="24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4" t="s">
        <v>242</v>
      </c>
      <c r="AU159" s="244" t="s">
        <v>79</v>
      </c>
      <c r="AV159" s="13" t="s">
        <v>79</v>
      </c>
      <c r="AW159" s="13" t="s">
        <v>32</v>
      </c>
      <c r="AX159" s="13" t="s">
        <v>71</v>
      </c>
      <c r="AY159" s="244" t="s">
        <v>227</v>
      </c>
    </row>
    <row r="160" s="2" customFormat="1" ht="16.5" customHeight="1">
      <c r="A160" s="39"/>
      <c r="B160" s="40"/>
      <c r="C160" s="266" t="s">
        <v>322</v>
      </c>
      <c r="D160" s="266" t="s">
        <v>328</v>
      </c>
      <c r="E160" s="267" t="s">
        <v>704</v>
      </c>
      <c r="F160" s="268" t="s">
        <v>705</v>
      </c>
      <c r="G160" s="269" t="s">
        <v>238</v>
      </c>
      <c r="H160" s="270">
        <v>68</v>
      </c>
      <c r="I160" s="271"/>
      <c r="J160" s="272">
        <f>ROUND(I160*H160,2)</f>
        <v>0</v>
      </c>
      <c r="K160" s="268" t="s">
        <v>232</v>
      </c>
      <c r="L160" s="273"/>
      <c r="M160" s="274" t="s">
        <v>19</v>
      </c>
      <c r="N160" s="275" t="s">
        <v>42</v>
      </c>
      <c r="O160" s="85"/>
      <c r="P160" s="225">
        <f>O160*H160</f>
        <v>0</v>
      </c>
      <c r="Q160" s="225">
        <v>0.00018000000000000001</v>
      </c>
      <c r="R160" s="225">
        <f>Q160*H160</f>
        <v>0.012240000000000001</v>
      </c>
      <c r="S160" s="225">
        <v>0</v>
      </c>
      <c r="T160" s="226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7" t="s">
        <v>274</v>
      </c>
      <c r="AT160" s="227" t="s">
        <v>328</v>
      </c>
      <c r="AU160" s="227" t="s">
        <v>79</v>
      </c>
      <c r="AY160" s="18" t="s">
        <v>227</v>
      </c>
      <c r="BE160" s="228">
        <f>IF(N160="základní",J160,0)</f>
        <v>0</v>
      </c>
      <c r="BF160" s="228">
        <f>IF(N160="snížená",J160,0)</f>
        <v>0</v>
      </c>
      <c r="BG160" s="228">
        <f>IF(N160="zákl. přenesená",J160,0)</f>
        <v>0</v>
      </c>
      <c r="BH160" s="228">
        <f>IF(N160="sníž. přenesená",J160,0)</f>
        <v>0</v>
      </c>
      <c r="BI160" s="228">
        <f>IF(N160="nulová",J160,0)</f>
        <v>0</v>
      </c>
      <c r="BJ160" s="18" t="s">
        <v>75</v>
      </c>
      <c r="BK160" s="228">
        <f>ROUND(I160*H160,2)</f>
        <v>0</v>
      </c>
      <c r="BL160" s="18" t="s">
        <v>122</v>
      </c>
      <c r="BM160" s="227" t="s">
        <v>1067</v>
      </c>
    </row>
    <row r="161" s="13" customFormat="1">
      <c r="A161" s="13"/>
      <c r="B161" s="234"/>
      <c r="C161" s="235"/>
      <c r="D161" s="229" t="s">
        <v>242</v>
      </c>
      <c r="E161" s="236" t="s">
        <v>19</v>
      </c>
      <c r="F161" s="237" t="s">
        <v>1068</v>
      </c>
      <c r="G161" s="235"/>
      <c r="H161" s="238">
        <v>68</v>
      </c>
      <c r="I161" s="239"/>
      <c r="J161" s="235"/>
      <c r="K161" s="235"/>
      <c r="L161" s="240"/>
      <c r="M161" s="241"/>
      <c r="N161" s="242"/>
      <c r="O161" s="242"/>
      <c r="P161" s="242"/>
      <c r="Q161" s="242"/>
      <c r="R161" s="242"/>
      <c r="S161" s="242"/>
      <c r="T161" s="24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4" t="s">
        <v>242</v>
      </c>
      <c r="AU161" s="244" t="s">
        <v>79</v>
      </c>
      <c r="AV161" s="13" t="s">
        <v>79</v>
      </c>
      <c r="AW161" s="13" t="s">
        <v>32</v>
      </c>
      <c r="AX161" s="13" t="s">
        <v>71</v>
      </c>
      <c r="AY161" s="244" t="s">
        <v>227</v>
      </c>
    </row>
    <row r="162" s="2" customFormat="1" ht="66.75" customHeight="1">
      <c r="A162" s="39"/>
      <c r="B162" s="40"/>
      <c r="C162" s="216" t="s">
        <v>327</v>
      </c>
      <c r="D162" s="216" t="s">
        <v>229</v>
      </c>
      <c r="E162" s="217" t="s">
        <v>371</v>
      </c>
      <c r="F162" s="218" t="s">
        <v>372</v>
      </c>
      <c r="G162" s="219" t="s">
        <v>238</v>
      </c>
      <c r="H162" s="220">
        <v>2</v>
      </c>
      <c r="I162" s="221"/>
      <c r="J162" s="222">
        <f>ROUND(I162*H162,2)</f>
        <v>0</v>
      </c>
      <c r="K162" s="218" t="s">
        <v>232</v>
      </c>
      <c r="L162" s="45"/>
      <c r="M162" s="223" t="s">
        <v>19</v>
      </c>
      <c r="N162" s="224" t="s">
        <v>42</v>
      </c>
      <c r="O162" s="85"/>
      <c r="P162" s="225">
        <f>O162*H162</f>
        <v>0</v>
      </c>
      <c r="Q162" s="225">
        <v>0</v>
      </c>
      <c r="R162" s="225">
        <f>Q162*H162</f>
        <v>0</v>
      </c>
      <c r="S162" s="225">
        <v>0</v>
      </c>
      <c r="T162" s="226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27" t="s">
        <v>233</v>
      </c>
      <c r="AT162" s="227" t="s">
        <v>229</v>
      </c>
      <c r="AU162" s="227" t="s">
        <v>79</v>
      </c>
      <c r="AY162" s="18" t="s">
        <v>227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18" t="s">
        <v>75</v>
      </c>
      <c r="BK162" s="228">
        <f>ROUND(I162*H162,2)</f>
        <v>0</v>
      </c>
      <c r="BL162" s="18" t="s">
        <v>233</v>
      </c>
      <c r="BM162" s="227" t="s">
        <v>1069</v>
      </c>
    </row>
    <row r="163" s="2" customFormat="1">
      <c r="A163" s="39"/>
      <c r="B163" s="40"/>
      <c r="C163" s="41"/>
      <c r="D163" s="229" t="s">
        <v>240</v>
      </c>
      <c r="E163" s="41"/>
      <c r="F163" s="230" t="s">
        <v>374</v>
      </c>
      <c r="G163" s="41"/>
      <c r="H163" s="41"/>
      <c r="I163" s="231"/>
      <c r="J163" s="41"/>
      <c r="K163" s="41"/>
      <c r="L163" s="45"/>
      <c r="M163" s="232"/>
      <c r="N163" s="233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240</v>
      </c>
      <c r="AU163" s="18" t="s">
        <v>79</v>
      </c>
    </row>
    <row r="164" s="13" customFormat="1">
      <c r="A164" s="13"/>
      <c r="B164" s="234"/>
      <c r="C164" s="235"/>
      <c r="D164" s="229" t="s">
        <v>242</v>
      </c>
      <c r="E164" s="236" t="s">
        <v>19</v>
      </c>
      <c r="F164" s="237" t="s">
        <v>375</v>
      </c>
      <c r="G164" s="235"/>
      <c r="H164" s="238">
        <v>2</v>
      </c>
      <c r="I164" s="239"/>
      <c r="J164" s="235"/>
      <c r="K164" s="235"/>
      <c r="L164" s="240"/>
      <c r="M164" s="241"/>
      <c r="N164" s="242"/>
      <c r="O164" s="242"/>
      <c r="P164" s="242"/>
      <c r="Q164" s="242"/>
      <c r="R164" s="242"/>
      <c r="S164" s="242"/>
      <c r="T164" s="24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4" t="s">
        <v>242</v>
      </c>
      <c r="AU164" s="244" t="s">
        <v>79</v>
      </c>
      <c r="AV164" s="13" t="s">
        <v>79</v>
      </c>
      <c r="AW164" s="13" t="s">
        <v>32</v>
      </c>
      <c r="AX164" s="13" t="s">
        <v>71</v>
      </c>
      <c r="AY164" s="244" t="s">
        <v>227</v>
      </c>
    </row>
    <row r="165" s="14" customFormat="1">
      <c r="A165" s="14"/>
      <c r="B165" s="245"/>
      <c r="C165" s="246"/>
      <c r="D165" s="229" t="s">
        <v>242</v>
      </c>
      <c r="E165" s="247" t="s">
        <v>19</v>
      </c>
      <c r="F165" s="248" t="s">
        <v>244</v>
      </c>
      <c r="G165" s="246"/>
      <c r="H165" s="249">
        <v>2</v>
      </c>
      <c r="I165" s="250"/>
      <c r="J165" s="246"/>
      <c r="K165" s="246"/>
      <c r="L165" s="251"/>
      <c r="M165" s="252"/>
      <c r="N165" s="253"/>
      <c r="O165" s="253"/>
      <c r="P165" s="253"/>
      <c r="Q165" s="253"/>
      <c r="R165" s="253"/>
      <c r="S165" s="253"/>
      <c r="T165" s="25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5" t="s">
        <v>242</v>
      </c>
      <c r="AU165" s="255" t="s">
        <v>79</v>
      </c>
      <c r="AV165" s="14" t="s">
        <v>122</v>
      </c>
      <c r="AW165" s="14" t="s">
        <v>32</v>
      </c>
      <c r="AX165" s="14" t="s">
        <v>75</v>
      </c>
      <c r="AY165" s="255" t="s">
        <v>227</v>
      </c>
    </row>
    <row r="166" s="12" customFormat="1" ht="22.8" customHeight="1">
      <c r="A166" s="12"/>
      <c r="B166" s="200"/>
      <c r="C166" s="201"/>
      <c r="D166" s="202" t="s">
        <v>70</v>
      </c>
      <c r="E166" s="214" t="s">
        <v>154</v>
      </c>
      <c r="F166" s="214" t="s">
        <v>315</v>
      </c>
      <c r="G166" s="201"/>
      <c r="H166" s="201"/>
      <c r="I166" s="204"/>
      <c r="J166" s="215">
        <f>BK166</f>
        <v>0</v>
      </c>
      <c r="K166" s="201"/>
      <c r="L166" s="206"/>
      <c r="M166" s="207"/>
      <c r="N166" s="208"/>
      <c r="O166" s="208"/>
      <c r="P166" s="209">
        <f>SUM(P167:P180)</f>
        <v>0</v>
      </c>
      <c r="Q166" s="208"/>
      <c r="R166" s="209">
        <f>SUM(R167:R180)</f>
        <v>29.757999999999999</v>
      </c>
      <c r="S166" s="208"/>
      <c r="T166" s="210">
        <f>SUM(T167:T180)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1" t="s">
        <v>75</v>
      </c>
      <c r="AT166" s="212" t="s">
        <v>70</v>
      </c>
      <c r="AU166" s="212" t="s">
        <v>75</v>
      </c>
      <c r="AY166" s="211" t="s">
        <v>227</v>
      </c>
      <c r="BK166" s="213">
        <f>SUM(BK167:BK180)</f>
        <v>0</v>
      </c>
    </row>
    <row r="167" s="2" customFormat="1" ht="66.75" customHeight="1">
      <c r="A167" s="39"/>
      <c r="B167" s="40"/>
      <c r="C167" s="216" t="s">
        <v>335</v>
      </c>
      <c r="D167" s="216" t="s">
        <v>229</v>
      </c>
      <c r="E167" s="217" t="s">
        <v>317</v>
      </c>
      <c r="F167" s="218" t="s">
        <v>318</v>
      </c>
      <c r="G167" s="219" t="s">
        <v>168</v>
      </c>
      <c r="H167" s="220">
        <v>24.84</v>
      </c>
      <c r="I167" s="221"/>
      <c r="J167" s="222">
        <f>ROUND(I167*H167,2)</f>
        <v>0</v>
      </c>
      <c r="K167" s="218" t="s">
        <v>232</v>
      </c>
      <c r="L167" s="45"/>
      <c r="M167" s="223" t="s">
        <v>19</v>
      </c>
      <c r="N167" s="224" t="s">
        <v>42</v>
      </c>
      <c r="O167" s="85"/>
      <c r="P167" s="225">
        <f>O167*H167</f>
        <v>0</v>
      </c>
      <c r="Q167" s="225">
        <v>0</v>
      </c>
      <c r="R167" s="225">
        <f>Q167*H167</f>
        <v>0</v>
      </c>
      <c r="S167" s="225">
        <v>0</v>
      </c>
      <c r="T167" s="226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27" t="s">
        <v>122</v>
      </c>
      <c r="AT167" s="227" t="s">
        <v>229</v>
      </c>
      <c r="AU167" s="227" t="s">
        <v>79</v>
      </c>
      <c r="AY167" s="18" t="s">
        <v>227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18" t="s">
        <v>75</v>
      </c>
      <c r="BK167" s="228">
        <f>ROUND(I167*H167,2)</f>
        <v>0</v>
      </c>
      <c r="BL167" s="18" t="s">
        <v>122</v>
      </c>
      <c r="BM167" s="227" t="s">
        <v>1070</v>
      </c>
    </row>
    <row r="168" s="13" customFormat="1">
      <c r="A168" s="13"/>
      <c r="B168" s="234"/>
      <c r="C168" s="235"/>
      <c r="D168" s="229" t="s">
        <v>242</v>
      </c>
      <c r="E168" s="236" t="s">
        <v>320</v>
      </c>
      <c r="F168" s="237" t="s">
        <v>685</v>
      </c>
      <c r="G168" s="235"/>
      <c r="H168" s="238">
        <v>24.84</v>
      </c>
      <c r="I168" s="239"/>
      <c r="J168" s="235"/>
      <c r="K168" s="235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242</v>
      </c>
      <c r="AU168" s="244" t="s">
        <v>79</v>
      </c>
      <c r="AV168" s="13" t="s">
        <v>79</v>
      </c>
      <c r="AW168" s="13" t="s">
        <v>32</v>
      </c>
      <c r="AX168" s="13" t="s">
        <v>75</v>
      </c>
      <c r="AY168" s="244" t="s">
        <v>227</v>
      </c>
    </row>
    <row r="169" s="2" customFormat="1" ht="37.8" customHeight="1">
      <c r="A169" s="39"/>
      <c r="B169" s="40"/>
      <c r="C169" s="216" t="s">
        <v>338</v>
      </c>
      <c r="D169" s="216" t="s">
        <v>229</v>
      </c>
      <c r="E169" s="217" t="s">
        <v>323</v>
      </c>
      <c r="F169" s="218" t="s">
        <v>324</v>
      </c>
      <c r="G169" s="219" t="s">
        <v>168</v>
      </c>
      <c r="H169" s="220">
        <v>24.84</v>
      </c>
      <c r="I169" s="221"/>
      <c r="J169" s="222">
        <f>ROUND(I169*H169,2)</f>
        <v>0</v>
      </c>
      <c r="K169" s="218" t="s">
        <v>232</v>
      </c>
      <c r="L169" s="45"/>
      <c r="M169" s="223" t="s">
        <v>19</v>
      </c>
      <c r="N169" s="224" t="s">
        <v>42</v>
      </c>
      <c r="O169" s="85"/>
      <c r="P169" s="225">
        <f>O169*H169</f>
        <v>0</v>
      </c>
      <c r="Q169" s="225">
        <v>0</v>
      </c>
      <c r="R169" s="225">
        <f>Q169*H169</f>
        <v>0</v>
      </c>
      <c r="S169" s="225">
        <v>0</v>
      </c>
      <c r="T169" s="226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27" t="s">
        <v>122</v>
      </c>
      <c r="AT169" s="227" t="s">
        <v>229</v>
      </c>
      <c r="AU169" s="227" t="s">
        <v>79</v>
      </c>
      <c r="AY169" s="18" t="s">
        <v>227</v>
      </c>
      <c r="BE169" s="228">
        <f>IF(N169="základní",J169,0)</f>
        <v>0</v>
      </c>
      <c r="BF169" s="228">
        <f>IF(N169="snížená",J169,0)</f>
        <v>0</v>
      </c>
      <c r="BG169" s="228">
        <f>IF(N169="zákl. přenesená",J169,0)</f>
        <v>0</v>
      </c>
      <c r="BH169" s="228">
        <f>IF(N169="sníž. přenesená",J169,0)</f>
        <v>0</v>
      </c>
      <c r="BI169" s="228">
        <f>IF(N169="nulová",J169,0)</f>
        <v>0</v>
      </c>
      <c r="BJ169" s="18" t="s">
        <v>75</v>
      </c>
      <c r="BK169" s="228">
        <f>ROUND(I169*H169,2)</f>
        <v>0</v>
      </c>
      <c r="BL169" s="18" t="s">
        <v>122</v>
      </c>
      <c r="BM169" s="227" t="s">
        <v>1071</v>
      </c>
    </row>
    <row r="170" s="13" customFormat="1">
      <c r="A170" s="13"/>
      <c r="B170" s="234"/>
      <c r="C170" s="235"/>
      <c r="D170" s="229" t="s">
        <v>242</v>
      </c>
      <c r="E170" s="236" t="s">
        <v>19</v>
      </c>
      <c r="F170" s="237" t="s">
        <v>166</v>
      </c>
      <c r="G170" s="235"/>
      <c r="H170" s="238">
        <v>24.84</v>
      </c>
      <c r="I170" s="239"/>
      <c r="J170" s="235"/>
      <c r="K170" s="235"/>
      <c r="L170" s="240"/>
      <c r="M170" s="241"/>
      <c r="N170" s="242"/>
      <c r="O170" s="242"/>
      <c r="P170" s="242"/>
      <c r="Q170" s="242"/>
      <c r="R170" s="242"/>
      <c r="S170" s="242"/>
      <c r="T170" s="24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4" t="s">
        <v>242</v>
      </c>
      <c r="AU170" s="244" t="s">
        <v>79</v>
      </c>
      <c r="AV170" s="13" t="s">
        <v>79</v>
      </c>
      <c r="AW170" s="13" t="s">
        <v>32</v>
      </c>
      <c r="AX170" s="13" t="s">
        <v>75</v>
      </c>
      <c r="AY170" s="244" t="s">
        <v>227</v>
      </c>
    </row>
    <row r="171" s="2" customFormat="1" ht="16.5" customHeight="1">
      <c r="A171" s="39"/>
      <c r="B171" s="40"/>
      <c r="C171" s="266" t="s">
        <v>7</v>
      </c>
      <c r="D171" s="266" t="s">
        <v>328</v>
      </c>
      <c r="E171" s="267" t="s">
        <v>687</v>
      </c>
      <c r="F171" s="268" t="s">
        <v>688</v>
      </c>
      <c r="G171" s="269" t="s">
        <v>259</v>
      </c>
      <c r="H171" s="270">
        <v>29.757999999999999</v>
      </c>
      <c r="I171" s="271"/>
      <c r="J171" s="272">
        <f>ROUND(I171*H171,2)</f>
        <v>0</v>
      </c>
      <c r="K171" s="268" t="s">
        <v>232</v>
      </c>
      <c r="L171" s="273"/>
      <c r="M171" s="274" t="s">
        <v>19</v>
      </c>
      <c r="N171" s="275" t="s">
        <v>42</v>
      </c>
      <c r="O171" s="85"/>
      <c r="P171" s="225">
        <f>O171*H171</f>
        <v>0</v>
      </c>
      <c r="Q171" s="225">
        <v>1</v>
      </c>
      <c r="R171" s="225">
        <f>Q171*H171</f>
        <v>29.757999999999999</v>
      </c>
      <c r="S171" s="225">
        <v>0</v>
      </c>
      <c r="T171" s="226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27" t="s">
        <v>274</v>
      </c>
      <c r="AT171" s="227" t="s">
        <v>328</v>
      </c>
      <c r="AU171" s="227" t="s">
        <v>79</v>
      </c>
      <c r="AY171" s="18" t="s">
        <v>227</v>
      </c>
      <c r="BE171" s="228">
        <f>IF(N171="základní",J171,0)</f>
        <v>0</v>
      </c>
      <c r="BF171" s="228">
        <f>IF(N171="snížená",J171,0)</f>
        <v>0</v>
      </c>
      <c r="BG171" s="228">
        <f>IF(N171="zákl. přenesená",J171,0)</f>
        <v>0</v>
      </c>
      <c r="BH171" s="228">
        <f>IF(N171="sníž. přenesená",J171,0)</f>
        <v>0</v>
      </c>
      <c r="BI171" s="228">
        <f>IF(N171="nulová",J171,0)</f>
        <v>0</v>
      </c>
      <c r="BJ171" s="18" t="s">
        <v>75</v>
      </c>
      <c r="BK171" s="228">
        <f>ROUND(I171*H171,2)</f>
        <v>0</v>
      </c>
      <c r="BL171" s="18" t="s">
        <v>122</v>
      </c>
      <c r="BM171" s="227" t="s">
        <v>1072</v>
      </c>
    </row>
    <row r="172" s="13" customFormat="1">
      <c r="A172" s="13"/>
      <c r="B172" s="234"/>
      <c r="C172" s="235"/>
      <c r="D172" s="229" t="s">
        <v>242</v>
      </c>
      <c r="E172" s="236" t="s">
        <v>19</v>
      </c>
      <c r="F172" s="237" t="s">
        <v>333</v>
      </c>
      <c r="G172" s="235"/>
      <c r="H172" s="238">
        <v>29.757999999999999</v>
      </c>
      <c r="I172" s="239"/>
      <c r="J172" s="235"/>
      <c r="K172" s="235"/>
      <c r="L172" s="240"/>
      <c r="M172" s="241"/>
      <c r="N172" s="242"/>
      <c r="O172" s="242"/>
      <c r="P172" s="242"/>
      <c r="Q172" s="242"/>
      <c r="R172" s="242"/>
      <c r="S172" s="242"/>
      <c r="T172" s="24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4" t="s">
        <v>242</v>
      </c>
      <c r="AU172" s="244" t="s">
        <v>79</v>
      </c>
      <c r="AV172" s="13" t="s">
        <v>79</v>
      </c>
      <c r="AW172" s="13" t="s">
        <v>32</v>
      </c>
      <c r="AX172" s="13" t="s">
        <v>75</v>
      </c>
      <c r="AY172" s="244" t="s">
        <v>227</v>
      </c>
    </row>
    <row r="173" s="2" customFormat="1" ht="62.7" customHeight="1">
      <c r="A173" s="39"/>
      <c r="B173" s="40"/>
      <c r="C173" s="216" t="s">
        <v>344</v>
      </c>
      <c r="D173" s="216" t="s">
        <v>229</v>
      </c>
      <c r="E173" s="217" t="s">
        <v>257</v>
      </c>
      <c r="F173" s="218" t="s">
        <v>258</v>
      </c>
      <c r="G173" s="219" t="s">
        <v>259</v>
      </c>
      <c r="H173" s="220">
        <v>47.195999999999998</v>
      </c>
      <c r="I173" s="221"/>
      <c r="J173" s="222">
        <f>ROUND(I173*H173,2)</f>
        <v>0</v>
      </c>
      <c r="K173" s="218" t="s">
        <v>232</v>
      </c>
      <c r="L173" s="45"/>
      <c r="M173" s="223" t="s">
        <v>19</v>
      </c>
      <c r="N173" s="224" t="s">
        <v>42</v>
      </c>
      <c r="O173" s="85"/>
      <c r="P173" s="225">
        <f>O173*H173</f>
        <v>0</v>
      </c>
      <c r="Q173" s="225">
        <v>0</v>
      </c>
      <c r="R173" s="225">
        <f>Q173*H173</f>
        <v>0</v>
      </c>
      <c r="S173" s="225">
        <v>0</v>
      </c>
      <c r="T173" s="226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27" t="s">
        <v>233</v>
      </c>
      <c r="AT173" s="227" t="s">
        <v>229</v>
      </c>
      <c r="AU173" s="227" t="s">
        <v>79</v>
      </c>
      <c r="AY173" s="18" t="s">
        <v>227</v>
      </c>
      <c r="BE173" s="228">
        <f>IF(N173="základní",J173,0)</f>
        <v>0</v>
      </c>
      <c r="BF173" s="228">
        <f>IF(N173="snížená",J173,0)</f>
        <v>0</v>
      </c>
      <c r="BG173" s="228">
        <f>IF(N173="zákl. přenesená",J173,0)</f>
        <v>0</v>
      </c>
      <c r="BH173" s="228">
        <f>IF(N173="sníž. přenesená",J173,0)</f>
        <v>0</v>
      </c>
      <c r="BI173" s="228">
        <f>IF(N173="nulová",J173,0)</f>
        <v>0</v>
      </c>
      <c r="BJ173" s="18" t="s">
        <v>75</v>
      </c>
      <c r="BK173" s="228">
        <f>ROUND(I173*H173,2)</f>
        <v>0</v>
      </c>
      <c r="BL173" s="18" t="s">
        <v>233</v>
      </c>
      <c r="BM173" s="227" t="s">
        <v>1073</v>
      </c>
    </row>
    <row r="174" s="13" customFormat="1">
      <c r="A174" s="13"/>
      <c r="B174" s="234"/>
      <c r="C174" s="235"/>
      <c r="D174" s="229" t="s">
        <v>242</v>
      </c>
      <c r="E174" s="236" t="s">
        <v>19</v>
      </c>
      <c r="F174" s="237" t="s">
        <v>691</v>
      </c>
      <c r="G174" s="235"/>
      <c r="H174" s="238">
        <v>47.195999999999998</v>
      </c>
      <c r="I174" s="239"/>
      <c r="J174" s="235"/>
      <c r="K174" s="235"/>
      <c r="L174" s="240"/>
      <c r="M174" s="241"/>
      <c r="N174" s="242"/>
      <c r="O174" s="242"/>
      <c r="P174" s="242"/>
      <c r="Q174" s="242"/>
      <c r="R174" s="242"/>
      <c r="S174" s="242"/>
      <c r="T174" s="24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4" t="s">
        <v>242</v>
      </c>
      <c r="AU174" s="244" t="s">
        <v>79</v>
      </c>
      <c r="AV174" s="13" t="s">
        <v>79</v>
      </c>
      <c r="AW174" s="13" t="s">
        <v>32</v>
      </c>
      <c r="AX174" s="13" t="s">
        <v>75</v>
      </c>
      <c r="AY174" s="244" t="s">
        <v>227</v>
      </c>
    </row>
    <row r="175" s="2" customFormat="1" ht="49.05" customHeight="1">
      <c r="A175" s="39"/>
      <c r="B175" s="40"/>
      <c r="C175" s="216" t="s">
        <v>350</v>
      </c>
      <c r="D175" s="216" t="s">
        <v>229</v>
      </c>
      <c r="E175" s="217" t="s">
        <v>264</v>
      </c>
      <c r="F175" s="218" t="s">
        <v>265</v>
      </c>
      <c r="G175" s="219" t="s">
        <v>259</v>
      </c>
      <c r="H175" s="220">
        <v>47.195999999999998</v>
      </c>
      <c r="I175" s="221"/>
      <c r="J175" s="222">
        <f>ROUND(I175*H175,2)</f>
        <v>0</v>
      </c>
      <c r="K175" s="218" t="s">
        <v>232</v>
      </c>
      <c r="L175" s="45"/>
      <c r="M175" s="223" t="s">
        <v>19</v>
      </c>
      <c r="N175" s="224" t="s">
        <v>42</v>
      </c>
      <c r="O175" s="85"/>
      <c r="P175" s="225">
        <f>O175*H175</f>
        <v>0</v>
      </c>
      <c r="Q175" s="225">
        <v>0</v>
      </c>
      <c r="R175" s="225">
        <f>Q175*H175</f>
        <v>0</v>
      </c>
      <c r="S175" s="225">
        <v>0</v>
      </c>
      <c r="T175" s="226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27" t="s">
        <v>233</v>
      </c>
      <c r="AT175" s="227" t="s">
        <v>229</v>
      </c>
      <c r="AU175" s="227" t="s">
        <v>79</v>
      </c>
      <c r="AY175" s="18" t="s">
        <v>227</v>
      </c>
      <c r="BE175" s="228">
        <f>IF(N175="základní",J175,0)</f>
        <v>0</v>
      </c>
      <c r="BF175" s="228">
        <f>IF(N175="snížená",J175,0)</f>
        <v>0</v>
      </c>
      <c r="BG175" s="228">
        <f>IF(N175="zákl. přenesená",J175,0)</f>
        <v>0</v>
      </c>
      <c r="BH175" s="228">
        <f>IF(N175="sníž. přenesená",J175,0)</f>
        <v>0</v>
      </c>
      <c r="BI175" s="228">
        <f>IF(N175="nulová",J175,0)</f>
        <v>0</v>
      </c>
      <c r="BJ175" s="18" t="s">
        <v>75</v>
      </c>
      <c r="BK175" s="228">
        <f>ROUND(I175*H175,2)</f>
        <v>0</v>
      </c>
      <c r="BL175" s="18" t="s">
        <v>233</v>
      </c>
      <c r="BM175" s="227" t="s">
        <v>1074</v>
      </c>
    </row>
    <row r="176" s="13" customFormat="1">
      <c r="A176" s="13"/>
      <c r="B176" s="234"/>
      <c r="C176" s="235"/>
      <c r="D176" s="229" t="s">
        <v>242</v>
      </c>
      <c r="E176" s="236" t="s">
        <v>19</v>
      </c>
      <c r="F176" s="237" t="s">
        <v>691</v>
      </c>
      <c r="G176" s="235"/>
      <c r="H176" s="238">
        <v>47.195999999999998</v>
      </c>
      <c r="I176" s="239"/>
      <c r="J176" s="235"/>
      <c r="K176" s="235"/>
      <c r="L176" s="240"/>
      <c r="M176" s="241"/>
      <c r="N176" s="242"/>
      <c r="O176" s="242"/>
      <c r="P176" s="242"/>
      <c r="Q176" s="242"/>
      <c r="R176" s="242"/>
      <c r="S176" s="242"/>
      <c r="T176" s="24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4" t="s">
        <v>242</v>
      </c>
      <c r="AU176" s="244" t="s">
        <v>79</v>
      </c>
      <c r="AV176" s="13" t="s">
        <v>79</v>
      </c>
      <c r="AW176" s="13" t="s">
        <v>32</v>
      </c>
      <c r="AX176" s="13" t="s">
        <v>75</v>
      </c>
      <c r="AY176" s="244" t="s">
        <v>227</v>
      </c>
    </row>
    <row r="177" s="2" customFormat="1" ht="78" customHeight="1">
      <c r="A177" s="39"/>
      <c r="B177" s="40"/>
      <c r="C177" s="216" t="s">
        <v>354</v>
      </c>
      <c r="D177" s="216" t="s">
        <v>229</v>
      </c>
      <c r="E177" s="217" t="s">
        <v>340</v>
      </c>
      <c r="F177" s="218" t="s">
        <v>341</v>
      </c>
      <c r="G177" s="219" t="s">
        <v>259</v>
      </c>
      <c r="H177" s="220">
        <v>29.757999999999999</v>
      </c>
      <c r="I177" s="221"/>
      <c r="J177" s="222">
        <f>ROUND(I177*H177,2)</f>
        <v>0</v>
      </c>
      <c r="K177" s="218" t="s">
        <v>232</v>
      </c>
      <c r="L177" s="45"/>
      <c r="M177" s="223" t="s">
        <v>19</v>
      </c>
      <c r="N177" s="224" t="s">
        <v>42</v>
      </c>
      <c r="O177" s="85"/>
      <c r="P177" s="225">
        <f>O177*H177</f>
        <v>0</v>
      </c>
      <c r="Q177" s="225">
        <v>0</v>
      </c>
      <c r="R177" s="225">
        <f>Q177*H177</f>
        <v>0</v>
      </c>
      <c r="S177" s="225">
        <v>0</v>
      </c>
      <c r="T177" s="226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27" t="s">
        <v>233</v>
      </c>
      <c r="AT177" s="227" t="s">
        <v>229</v>
      </c>
      <c r="AU177" s="227" t="s">
        <v>79</v>
      </c>
      <c r="AY177" s="18" t="s">
        <v>227</v>
      </c>
      <c r="BE177" s="228">
        <f>IF(N177="základní",J177,0)</f>
        <v>0</v>
      </c>
      <c r="BF177" s="228">
        <f>IF(N177="snížená",J177,0)</f>
        <v>0</v>
      </c>
      <c r="BG177" s="228">
        <f>IF(N177="zákl. přenesená",J177,0)</f>
        <v>0</v>
      </c>
      <c r="BH177" s="228">
        <f>IF(N177="sníž. přenesená",J177,0)</f>
        <v>0</v>
      </c>
      <c r="BI177" s="228">
        <f>IF(N177="nulová",J177,0)</f>
        <v>0</v>
      </c>
      <c r="BJ177" s="18" t="s">
        <v>75</v>
      </c>
      <c r="BK177" s="228">
        <f>ROUND(I177*H177,2)</f>
        <v>0</v>
      </c>
      <c r="BL177" s="18" t="s">
        <v>233</v>
      </c>
      <c r="BM177" s="227" t="s">
        <v>1075</v>
      </c>
    </row>
    <row r="178" s="13" customFormat="1">
      <c r="A178" s="13"/>
      <c r="B178" s="234"/>
      <c r="C178" s="235"/>
      <c r="D178" s="229" t="s">
        <v>242</v>
      </c>
      <c r="E178" s="236" t="s">
        <v>19</v>
      </c>
      <c r="F178" s="237" t="s">
        <v>343</v>
      </c>
      <c r="G178" s="235"/>
      <c r="H178" s="238">
        <v>29.757999999999999</v>
      </c>
      <c r="I178" s="239"/>
      <c r="J178" s="235"/>
      <c r="K178" s="235"/>
      <c r="L178" s="240"/>
      <c r="M178" s="241"/>
      <c r="N178" s="242"/>
      <c r="O178" s="242"/>
      <c r="P178" s="242"/>
      <c r="Q178" s="242"/>
      <c r="R178" s="242"/>
      <c r="S178" s="242"/>
      <c r="T178" s="24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4" t="s">
        <v>242</v>
      </c>
      <c r="AU178" s="244" t="s">
        <v>79</v>
      </c>
      <c r="AV178" s="13" t="s">
        <v>79</v>
      </c>
      <c r="AW178" s="13" t="s">
        <v>32</v>
      </c>
      <c r="AX178" s="13" t="s">
        <v>75</v>
      </c>
      <c r="AY178" s="244" t="s">
        <v>227</v>
      </c>
    </row>
    <row r="179" s="2" customFormat="1" ht="44.25" customHeight="1">
      <c r="A179" s="39"/>
      <c r="B179" s="40"/>
      <c r="C179" s="216" t="s">
        <v>361</v>
      </c>
      <c r="D179" s="216" t="s">
        <v>229</v>
      </c>
      <c r="E179" s="217" t="s">
        <v>345</v>
      </c>
      <c r="F179" s="218" t="s">
        <v>346</v>
      </c>
      <c r="G179" s="219" t="s">
        <v>238</v>
      </c>
      <c r="H179" s="220">
        <v>1</v>
      </c>
      <c r="I179" s="221"/>
      <c r="J179" s="222">
        <f>ROUND(I179*H179,2)</f>
        <v>0</v>
      </c>
      <c r="K179" s="218" t="s">
        <v>232</v>
      </c>
      <c r="L179" s="45"/>
      <c r="M179" s="223" t="s">
        <v>19</v>
      </c>
      <c r="N179" s="224" t="s">
        <v>42</v>
      </c>
      <c r="O179" s="85"/>
      <c r="P179" s="225">
        <f>O179*H179</f>
        <v>0</v>
      </c>
      <c r="Q179" s="225">
        <v>0</v>
      </c>
      <c r="R179" s="225">
        <f>Q179*H179</f>
        <v>0</v>
      </c>
      <c r="S179" s="225">
        <v>0</v>
      </c>
      <c r="T179" s="226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27" t="s">
        <v>233</v>
      </c>
      <c r="AT179" s="227" t="s">
        <v>229</v>
      </c>
      <c r="AU179" s="227" t="s">
        <v>79</v>
      </c>
      <c r="AY179" s="18" t="s">
        <v>227</v>
      </c>
      <c r="BE179" s="228">
        <f>IF(N179="základní",J179,0)</f>
        <v>0</v>
      </c>
      <c r="BF179" s="228">
        <f>IF(N179="snížená",J179,0)</f>
        <v>0</v>
      </c>
      <c r="BG179" s="228">
        <f>IF(N179="zákl. přenesená",J179,0)</f>
        <v>0</v>
      </c>
      <c r="BH179" s="228">
        <f>IF(N179="sníž. přenesená",J179,0)</f>
        <v>0</v>
      </c>
      <c r="BI179" s="228">
        <f>IF(N179="nulová",J179,0)</f>
        <v>0</v>
      </c>
      <c r="BJ179" s="18" t="s">
        <v>75</v>
      </c>
      <c r="BK179" s="228">
        <f>ROUND(I179*H179,2)</f>
        <v>0</v>
      </c>
      <c r="BL179" s="18" t="s">
        <v>233</v>
      </c>
      <c r="BM179" s="227" t="s">
        <v>1076</v>
      </c>
    </row>
    <row r="180" s="13" customFormat="1">
      <c r="A180" s="13"/>
      <c r="B180" s="234"/>
      <c r="C180" s="235"/>
      <c r="D180" s="229" t="s">
        <v>242</v>
      </c>
      <c r="E180" s="236" t="s">
        <v>19</v>
      </c>
      <c r="F180" s="237" t="s">
        <v>348</v>
      </c>
      <c r="G180" s="235"/>
      <c r="H180" s="238">
        <v>1</v>
      </c>
      <c r="I180" s="239"/>
      <c r="J180" s="235"/>
      <c r="K180" s="235"/>
      <c r="L180" s="240"/>
      <c r="M180" s="241"/>
      <c r="N180" s="242"/>
      <c r="O180" s="242"/>
      <c r="P180" s="242"/>
      <c r="Q180" s="242"/>
      <c r="R180" s="242"/>
      <c r="S180" s="242"/>
      <c r="T180" s="24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4" t="s">
        <v>242</v>
      </c>
      <c r="AU180" s="244" t="s">
        <v>79</v>
      </c>
      <c r="AV180" s="13" t="s">
        <v>79</v>
      </c>
      <c r="AW180" s="13" t="s">
        <v>32</v>
      </c>
      <c r="AX180" s="13" t="s">
        <v>75</v>
      </c>
      <c r="AY180" s="244" t="s">
        <v>227</v>
      </c>
    </row>
    <row r="181" s="12" customFormat="1" ht="22.8" customHeight="1">
      <c r="A181" s="12"/>
      <c r="B181" s="200"/>
      <c r="C181" s="201"/>
      <c r="D181" s="202" t="s">
        <v>70</v>
      </c>
      <c r="E181" s="214" t="s">
        <v>274</v>
      </c>
      <c r="F181" s="214" t="s">
        <v>972</v>
      </c>
      <c r="G181" s="201"/>
      <c r="H181" s="201"/>
      <c r="I181" s="204"/>
      <c r="J181" s="215">
        <f>BK181</f>
        <v>0</v>
      </c>
      <c r="K181" s="201"/>
      <c r="L181" s="206"/>
      <c r="M181" s="207"/>
      <c r="N181" s="208"/>
      <c r="O181" s="208"/>
      <c r="P181" s="209">
        <f>SUM(P182:P202)</f>
        <v>0</v>
      </c>
      <c r="Q181" s="208"/>
      <c r="R181" s="209">
        <f>SUM(R182:R202)</f>
        <v>3.8983300000000001</v>
      </c>
      <c r="S181" s="208"/>
      <c r="T181" s="210">
        <f>SUM(T182:T202)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1" t="s">
        <v>75</v>
      </c>
      <c r="AT181" s="212" t="s">
        <v>70</v>
      </c>
      <c r="AU181" s="212" t="s">
        <v>75</v>
      </c>
      <c r="AY181" s="211" t="s">
        <v>227</v>
      </c>
      <c r="BK181" s="213">
        <f>SUM(BK182:BK202)</f>
        <v>0</v>
      </c>
    </row>
    <row r="182" s="2" customFormat="1" ht="55.5" customHeight="1">
      <c r="A182" s="39"/>
      <c r="B182" s="40"/>
      <c r="C182" s="216" t="s">
        <v>173</v>
      </c>
      <c r="D182" s="216" t="s">
        <v>229</v>
      </c>
      <c r="E182" s="217" t="s">
        <v>973</v>
      </c>
      <c r="F182" s="218" t="s">
        <v>974</v>
      </c>
      <c r="G182" s="219" t="s">
        <v>180</v>
      </c>
      <c r="H182" s="220">
        <v>13</v>
      </c>
      <c r="I182" s="221"/>
      <c r="J182" s="222">
        <f>ROUND(I182*H182,2)</f>
        <v>0</v>
      </c>
      <c r="K182" s="218" t="s">
        <v>232</v>
      </c>
      <c r="L182" s="45"/>
      <c r="M182" s="223" t="s">
        <v>19</v>
      </c>
      <c r="N182" s="224" t="s">
        <v>42</v>
      </c>
      <c r="O182" s="85"/>
      <c r="P182" s="225">
        <f>O182*H182</f>
        <v>0</v>
      </c>
      <c r="Q182" s="225">
        <v>0</v>
      </c>
      <c r="R182" s="225">
        <f>Q182*H182</f>
        <v>0</v>
      </c>
      <c r="S182" s="225">
        <v>0</v>
      </c>
      <c r="T182" s="226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27" t="s">
        <v>122</v>
      </c>
      <c r="AT182" s="227" t="s">
        <v>229</v>
      </c>
      <c r="AU182" s="227" t="s">
        <v>79</v>
      </c>
      <c r="AY182" s="18" t="s">
        <v>227</v>
      </c>
      <c r="BE182" s="228">
        <f>IF(N182="základní",J182,0)</f>
        <v>0</v>
      </c>
      <c r="BF182" s="228">
        <f>IF(N182="snížená",J182,0)</f>
        <v>0</v>
      </c>
      <c r="BG182" s="228">
        <f>IF(N182="zákl. přenesená",J182,0)</f>
        <v>0</v>
      </c>
      <c r="BH182" s="228">
        <f>IF(N182="sníž. přenesená",J182,0)</f>
        <v>0</v>
      </c>
      <c r="BI182" s="228">
        <f>IF(N182="nulová",J182,0)</f>
        <v>0</v>
      </c>
      <c r="BJ182" s="18" t="s">
        <v>75</v>
      </c>
      <c r="BK182" s="228">
        <f>ROUND(I182*H182,2)</f>
        <v>0</v>
      </c>
      <c r="BL182" s="18" t="s">
        <v>122</v>
      </c>
      <c r="BM182" s="227" t="s">
        <v>1077</v>
      </c>
    </row>
    <row r="183" s="13" customFormat="1">
      <c r="A183" s="13"/>
      <c r="B183" s="234"/>
      <c r="C183" s="235"/>
      <c r="D183" s="229" t="s">
        <v>242</v>
      </c>
      <c r="E183" s="236" t="s">
        <v>976</v>
      </c>
      <c r="F183" s="237" t="s">
        <v>300</v>
      </c>
      <c r="G183" s="235"/>
      <c r="H183" s="238">
        <v>13</v>
      </c>
      <c r="I183" s="239"/>
      <c r="J183" s="235"/>
      <c r="K183" s="235"/>
      <c r="L183" s="240"/>
      <c r="M183" s="241"/>
      <c r="N183" s="242"/>
      <c r="O183" s="242"/>
      <c r="P183" s="242"/>
      <c r="Q183" s="242"/>
      <c r="R183" s="242"/>
      <c r="S183" s="242"/>
      <c r="T183" s="24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4" t="s">
        <v>242</v>
      </c>
      <c r="AU183" s="244" t="s">
        <v>79</v>
      </c>
      <c r="AV183" s="13" t="s">
        <v>79</v>
      </c>
      <c r="AW183" s="13" t="s">
        <v>32</v>
      </c>
      <c r="AX183" s="13" t="s">
        <v>75</v>
      </c>
      <c r="AY183" s="244" t="s">
        <v>227</v>
      </c>
    </row>
    <row r="184" s="2" customFormat="1" ht="37.8" customHeight="1">
      <c r="A184" s="39"/>
      <c r="B184" s="40"/>
      <c r="C184" s="216" t="s">
        <v>370</v>
      </c>
      <c r="D184" s="216" t="s">
        <v>229</v>
      </c>
      <c r="E184" s="217" t="s">
        <v>670</v>
      </c>
      <c r="F184" s="218" t="s">
        <v>671</v>
      </c>
      <c r="G184" s="219" t="s">
        <v>168</v>
      </c>
      <c r="H184" s="220">
        <v>0.875</v>
      </c>
      <c r="I184" s="221"/>
      <c r="J184" s="222">
        <f>ROUND(I184*H184,2)</f>
        <v>0</v>
      </c>
      <c r="K184" s="218" t="s">
        <v>232</v>
      </c>
      <c r="L184" s="45"/>
      <c r="M184" s="223" t="s">
        <v>19</v>
      </c>
      <c r="N184" s="224" t="s">
        <v>42</v>
      </c>
      <c r="O184" s="85"/>
      <c r="P184" s="225">
        <f>O184*H184</f>
        <v>0</v>
      </c>
      <c r="Q184" s="225">
        <v>0</v>
      </c>
      <c r="R184" s="225">
        <f>Q184*H184</f>
        <v>0</v>
      </c>
      <c r="S184" s="225">
        <v>0</v>
      </c>
      <c r="T184" s="226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27" t="s">
        <v>122</v>
      </c>
      <c r="AT184" s="227" t="s">
        <v>229</v>
      </c>
      <c r="AU184" s="227" t="s">
        <v>79</v>
      </c>
      <c r="AY184" s="18" t="s">
        <v>227</v>
      </c>
      <c r="BE184" s="228">
        <f>IF(N184="základní",J184,0)</f>
        <v>0</v>
      </c>
      <c r="BF184" s="228">
        <f>IF(N184="snížená",J184,0)</f>
        <v>0</v>
      </c>
      <c r="BG184" s="228">
        <f>IF(N184="zákl. přenesená",J184,0)</f>
        <v>0</v>
      </c>
      <c r="BH184" s="228">
        <f>IF(N184="sníž. přenesená",J184,0)</f>
        <v>0</v>
      </c>
      <c r="BI184" s="228">
        <f>IF(N184="nulová",J184,0)</f>
        <v>0</v>
      </c>
      <c r="BJ184" s="18" t="s">
        <v>75</v>
      </c>
      <c r="BK184" s="228">
        <f>ROUND(I184*H184,2)</f>
        <v>0</v>
      </c>
      <c r="BL184" s="18" t="s">
        <v>122</v>
      </c>
      <c r="BM184" s="227" t="s">
        <v>1078</v>
      </c>
    </row>
    <row r="185" s="13" customFormat="1">
      <c r="A185" s="13"/>
      <c r="B185" s="234"/>
      <c r="C185" s="235"/>
      <c r="D185" s="229" t="s">
        <v>242</v>
      </c>
      <c r="E185" s="236" t="s">
        <v>19</v>
      </c>
      <c r="F185" s="237" t="s">
        <v>1079</v>
      </c>
      <c r="G185" s="235"/>
      <c r="H185" s="238">
        <v>0.875</v>
      </c>
      <c r="I185" s="239"/>
      <c r="J185" s="235"/>
      <c r="K185" s="235"/>
      <c r="L185" s="240"/>
      <c r="M185" s="241"/>
      <c r="N185" s="242"/>
      <c r="O185" s="242"/>
      <c r="P185" s="242"/>
      <c r="Q185" s="242"/>
      <c r="R185" s="242"/>
      <c r="S185" s="242"/>
      <c r="T185" s="24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4" t="s">
        <v>242</v>
      </c>
      <c r="AU185" s="244" t="s">
        <v>79</v>
      </c>
      <c r="AV185" s="13" t="s">
        <v>79</v>
      </c>
      <c r="AW185" s="13" t="s">
        <v>32</v>
      </c>
      <c r="AX185" s="13" t="s">
        <v>71</v>
      </c>
      <c r="AY185" s="244" t="s">
        <v>227</v>
      </c>
    </row>
    <row r="186" s="14" customFormat="1">
      <c r="A186" s="14"/>
      <c r="B186" s="245"/>
      <c r="C186" s="246"/>
      <c r="D186" s="229" t="s">
        <v>242</v>
      </c>
      <c r="E186" s="247" t="s">
        <v>673</v>
      </c>
      <c r="F186" s="248" t="s">
        <v>244</v>
      </c>
      <c r="G186" s="246"/>
      <c r="H186" s="249">
        <v>0.875</v>
      </c>
      <c r="I186" s="250"/>
      <c r="J186" s="246"/>
      <c r="K186" s="246"/>
      <c r="L186" s="251"/>
      <c r="M186" s="252"/>
      <c r="N186" s="253"/>
      <c r="O186" s="253"/>
      <c r="P186" s="253"/>
      <c r="Q186" s="253"/>
      <c r="R186" s="253"/>
      <c r="S186" s="253"/>
      <c r="T186" s="25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5" t="s">
        <v>242</v>
      </c>
      <c r="AU186" s="255" t="s">
        <v>79</v>
      </c>
      <c r="AV186" s="14" t="s">
        <v>122</v>
      </c>
      <c r="AW186" s="14" t="s">
        <v>32</v>
      </c>
      <c r="AX186" s="14" t="s">
        <v>75</v>
      </c>
      <c r="AY186" s="255" t="s">
        <v>227</v>
      </c>
    </row>
    <row r="187" s="2" customFormat="1" ht="16.5" customHeight="1">
      <c r="A187" s="39"/>
      <c r="B187" s="40"/>
      <c r="C187" s="266" t="s">
        <v>369</v>
      </c>
      <c r="D187" s="266" t="s">
        <v>328</v>
      </c>
      <c r="E187" s="267" t="s">
        <v>977</v>
      </c>
      <c r="F187" s="268" t="s">
        <v>978</v>
      </c>
      <c r="G187" s="269" t="s">
        <v>180</v>
      </c>
      <c r="H187" s="270">
        <v>13</v>
      </c>
      <c r="I187" s="271"/>
      <c r="J187" s="272">
        <f>ROUND(I187*H187,2)</f>
        <v>0</v>
      </c>
      <c r="K187" s="268" t="s">
        <v>232</v>
      </c>
      <c r="L187" s="273"/>
      <c r="M187" s="274" t="s">
        <v>19</v>
      </c>
      <c r="N187" s="275" t="s">
        <v>42</v>
      </c>
      <c r="O187" s="85"/>
      <c r="P187" s="225">
        <f>O187*H187</f>
        <v>0</v>
      </c>
      <c r="Q187" s="225">
        <v>0</v>
      </c>
      <c r="R187" s="225">
        <f>Q187*H187</f>
        <v>0</v>
      </c>
      <c r="S187" s="225">
        <v>0</v>
      </c>
      <c r="T187" s="226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27" t="s">
        <v>274</v>
      </c>
      <c r="AT187" s="227" t="s">
        <v>328</v>
      </c>
      <c r="AU187" s="227" t="s">
        <v>79</v>
      </c>
      <c r="AY187" s="18" t="s">
        <v>227</v>
      </c>
      <c r="BE187" s="228">
        <f>IF(N187="základní",J187,0)</f>
        <v>0</v>
      </c>
      <c r="BF187" s="228">
        <f>IF(N187="snížená",J187,0)</f>
        <v>0</v>
      </c>
      <c r="BG187" s="228">
        <f>IF(N187="zákl. přenesená",J187,0)</f>
        <v>0</v>
      </c>
      <c r="BH187" s="228">
        <f>IF(N187="sníž. přenesená",J187,0)</f>
        <v>0</v>
      </c>
      <c r="BI187" s="228">
        <f>IF(N187="nulová",J187,0)</f>
        <v>0</v>
      </c>
      <c r="BJ187" s="18" t="s">
        <v>75</v>
      </c>
      <c r="BK187" s="228">
        <f>ROUND(I187*H187,2)</f>
        <v>0</v>
      </c>
      <c r="BL187" s="18" t="s">
        <v>122</v>
      </c>
      <c r="BM187" s="227" t="s">
        <v>1080</v>
      </c>
    </row>
    <row r="188" s="13" customFormat="1">
      <c r="A188" s="13"/>
      <c r="B188" s="234"/>
      <c r="C188" s="235"/>
      <c r="D188" s="229" t="s">
        <v>242</v>
      </c>
      <c r="E188" s="236" t="s">
        <v>19</v>
      </c>
      <c r="F188" s="237" t="s">
        <v>949</v>
      </c>
      <c r="G188" s="235"/>
      <c r="H188" s="238">
        <v>13</v>
      </c>
      <c r="I188" s="239"/>
      <c r="J188" s="235"/>
      <c r="K188" s="235"/>
      <c r="L188" s="240"/>
      <c r="M188" s="241"/>
      <c r="N188" s="242"/>
      <c r="O188" s="242"/>
      <c r="P188" s="242"/>
      <c r="Q188" s="242"/>
      <c r="R188" s="242"/>
      <c r="S188" s="242"/>
      <c r="T188" s="24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4" t="s">
        <v>242</v>
      </c>
      <c r="AU188" s="244" t="s">
        <v>79</v>
      </c>
      <c r="AV188" s="13" t="s">
        <v>79</v>
      </c>
      <c r="AW188" s="13" t="s">
        <v>32</v>
      </c>
      <c r="AX188" s="13" t="s">
        <v>75</v>
      </c>
      <c r="AY188" s="244" t="s">
        <v>227</v>
      </c>
    </row>
    <row r="189" s="2" customFormat="1" ht="16.5" customHeight="1">
      <c r="A189" s="39"/>
      <c r="B189" s="40"/>
      <c r="C189" s="266" t="s">
        <v>381</v>
      </c>
      <c r="D189" s="266" t="s">
        <v>328</v>
      </c>
      <c r="E189" s="267" t="s">
        <v>387</v>
      </c>
      <c r="F189" s="268" t="s">
        <v>388</v>
      </c>
      <c r="G189" s="269" t="s">
        <v>168</v>
      </c>
      <c r="H189" s="270">
        <v>1.7450000000000001</v>
      </c>
      <c r="I189" s="271"/>
      <c r="J189" s="272">
        <f>ROUND(I189*H189,2)</f>
        <v>0</v>
      </c>
      <c r="K189" s="268" t="s">
        <v>232</v>
      </c>
      <c r="L189" s="273"/>
      <c r="M189" s="274" t="s">
        <v>19</v>
      </c>
      <c r="N189" s="275" t="s">
        <v>42</v>
      </c>
      <c r="O189" s="85"/>
      <c r="P189" s="225">
        <f>O189*H189</f>
        <v>0</v>
      </c>
      <c r="Q189" s="225">
        <v>2.234</v>
      </c>
      <c r="R189" s="225">
        <f>Q189*H189</f>
        <v>3.8983300000000001</v>
      </c>
      <c r="S189" s="225">
        <v>0</v>
      </c>
      <c r="T189" s="226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27" t="s">
        <v>274</v>
      </c>
      <c r="AT189" s="227" t="s">
        <v>328</v>
      </c>
      <c r="AU189" s="227" t="s">
        <v>79</v>
      </c>
      <c r="AY189" s="18" t="s">
        <v>227</v>
      </c>
      <c r="BE189" s="228">
        <f>IF(N189="základní",J189,0)</f>
        <v>0</v>
      </c>
      <c r="BF189" s="228">
        <f>IF(N189="snížená",J189,0)</f>
        <v>0</v>
      </c>
      <c r="BG189" s="228">
        <f>IF(N189="zákl. přenesená",J189,0)</f>
        <v>0</v>
      </c>
      <c r="BH189" s="228">
        <f>IF(N189="sníž. přenesená",J189,0)</f>
        <v>0</v>
      </c>
      <c r="BI189" s="228">
        <f>IF(N189="nulová",J189,0)</f>
        <v>0</v>
      </c>
      <c r="BJ189" s="18" t="s">
        <v>75</v>
      </c>
      <c r="BK189" s="228">
        <f>ROUND(I189*H189,2)</f>
        <v>0</v>
      </c>
      <c r="BL189" s="18" t="s">
        <v>122</v>
      </c>
      <c r="BM189" s="227" t="s">
        <v>1081</v>
      </c>
    </row>
    <row r="190" s="13" customFormat="1">
      <c r="A190" s="13"/>
      <c r="B190" s="234"/>
      <c r="C190" s="235"/>
      <c r="D190" s="229" t="s">
        <v>242</v>
      </c>
      <c r="E190" s="236" t="s">
        <v>19</v>
      </c>
      <c r="F190" s="237" t="s">
        <v>951</v>
      </c>
      <c r="G190" s="235"/>
      <c r="H190" s="238">
        <v>1.7450000000000001</v>
      </c>
      <c r="I190" s="239"/>
      <c r="J190" s="235"/>
      <c r="K190" s="235"/>
      <c r="L190" s="240"/>
      <c r="M190" s="241"/>
      <c r="N190" s="242"/>
      <c r="O190" s="242"/>
      <c r="P190" s="242"/>
      <c r="Q190" s="242"/>
      <c r="R190" s="242"/>
      <c r="S190" s="242"/>
      <c r="T190" s="24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4" t="s">
        <v>242</v>
      </c>
      <c r="AU190" s="244" t="s">
        <v>79</v>
      </c>
      <c r="AV190" s="13" t="s">
        <v>79</v>
      </c>
      <c r="AW190" s="13" t="s">
        <v>32</v>
      </c>
      <c r="AX190" s="13" t="s">
        <v>75</v>
      </c>
      <c r="AY190" s="244" t="s">
        <v>227</v>
      </c>
    </row>
    <row r="191" s="2" customFormat="1" ht="66.75" customHeight="1">
      <c r="A191" s="39"/>
      <c r="B191" s="40"/>
      <c r="C191" s="216" t="s">
        <v>386</v>
      </c>
      <c r="D191" s="216" t="s">
        <v>229</v>
      </c>
      <c r="E191" s="217" t="s">
        <v>275</v>
      </c>
      <c r="F191" s="218" t="s">
        <v>276</v>
      </c>
      <c r="G191" s="219" t="s">
        <v>259</v>
      </c>
      <c r="H191" s="220">
        <v>8.5800000000000001</v>
      </c>
      <c r="I191" s="221"/>
      <c r="J191" s="222">
        <f>ROUND(I191*H191,2)</f>
        <v>0</v>
      </c>
      <c r="K191" s="218" t="s">
        <v>232</v>
      </c>
      <c r="L191" s="45"/>
      <c r="M191" s="223" t="s">
        <v>19</v>
      </c>
      <c r="N191" s="224" t="s">
        <v>42</v>
      </c>
      <c r="O191" s="85"/>
      <c r="P191" s="225">
        <f>O191*H191</f>
        <v>0</v>
      </c>
      <c r="Q191" s="225">
        <v>0</v>
      </c>
      <c r="R191" s="225">
        <f>Q191*H191</f>
        <v>0</v>
      </c>
      <c r="S191" s="225">
        <v>0</v>
      </c>
      <c r="T191" s="226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27" t="s">
        <v>233</v>
      </c>
      <c r="AT191" s="227" t="s">
        <v>229</v>
      </c>
      <c r="AU191" s="227" t="s">
        <v>79</v>
      </c>
      <c r="AY191" s="18" t="s">
        <v>227</v>
      </c>
      <c r="BE191" s="228">
        <f>IF(N191="základní",J191,0)</f>
        <v>0</v>
      </c>
      <c r="BF191" s="228">
        <f>IF(N191="snížená",J191,0)</f>
        <v>0</v>
      </c>
      <c r="BG191" s="228">
        <f>IF(N191="zákl. přenesená",J191,0)</f>
        <v>0</v>
      </c>
      <c r="BH191" s="228">
        <f>IF(N191="sníž. přenesená",J191,0)</f>
        <v>0</v>
      </c>
      <c r="BI191" s="228">
        <f>IF(N191="nulová",J191,0)</f>
        <v>0</v>
      </c>
      <c r="BJ191" s="18" t="s">
        <v>75</v>
      </c>
      <c r="BK191" s="228">
        <f>ROUND(I191*H191,2)</f>
        <v>0</v>
      </c>
      <c r="BL191" s="18" t="s">
        <v>233</v>
      </c>
      <c r="BM191" s="227" t="s">
        <v>1082</v>
      </c>
    </row>
    <row r="192" s="13" customFormat="1">
      <c r="A192" s="13"/>
      <c r="B192" s="234"/>
      <c r="C192" s="235"/>
      <c r="D192" s="229" t="s">
        <v>242</v>
      </c>
      <c r="E192" s="236" t="s">
        <v>19</v>
      </c>
      <c r="F192" s="237" t="s">
        <v>982</v>
      </c>
      <c r="G192" s="235"/>
      <c r="H192" s="238">
        <v>8.5800000000000001</v>
      </c>
      <c r="I192" s="239"/>
      <c r="J192" s="235"/>
      <c r="K192" s="235"/>
      <c r="L192" s="240"/>
      <c r="M192" s="241"/>
      <c r="N192" s="242"/>
      <c r="O192" s="242"/>
      <c r="P192" s="242"/>
      <c r="Q192" s="242"/>
      <c r="R192" s="242"/>
      <c r="S192" s="242"/>
      <c r="T192" s="24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4" t="s">
        <v>242</v>
      </c>
      <c r="AU192" s="244" t="s">
        <v>79</v>
      </c>
      <c r="AV192" s="13" t="s">
        <v>79</v>
      </c>
      <c r="AW192" s="13" t="s">
        <v>32</v>
      </c>
      <c r="AX192" s="13" t="s">
        <v>75</v>
      </c>
      <c r="AY192" s="244" t="s">
        <v>227</v>
      </c>
    </row>
    <row r="193" s="2" customFormat="1" ht="62.7" customHeight="1">
      <c r="A193" s="39"/>
      <c r="B193" s="40"/>
      <c r="C193" s="216" t="s">
        <v>391</v>
      </c>
      <c r="D193" s="216" t="s">
        <v>229</v>
      </c>
      <c r="E193" s="217" t="s">
        <v>257</v>
      </c>
      <c r="F193" s="218" t="s">
        <v>258</v>
      </c>
      <c r="G193" s="219" t="s">
        <v>259</v>
      </c>
      <c r="H193" s="220">
        <v>1.575</v>
      </c>
      <c r="I193" s="221"/>
      <c r="J193" s="222">
        <f>ROUND(I193*H193,2)</f>
        <v>0</v>
      </c>
      <c r="K193" s="218" t="s">
        <v>232</v>
      </c>
      <c r="L193" s="45"/>
      <c r="M193" s="223" t="s">
        <v>19</v>
      </c>
      <c r="N193" s="224" t="s">
        <v>42</v>
      </c>
      <c r="O193" s="85"/>
      <c r="P193" s="225">
        <f>O193*H193</f>
        <v>0</v>
      </c>
      <c r="Q193" s="225">
        <v>0</v>
      </c>
      <c r="R193" s="225">
        <f>Q193*H193</f>
        <v>0</v>
      </c>
      <c r="S193" s="225">
        <v>0</v>
      </c>
      <c r="T193" s="226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27" t="s">
        <v>233</v>
      </c>
      <c r="AT193" s="227" t="s">
        <v>229</v>
      </c>
      <c r="AU193" s="227" t="s">
        <v>79</v>
      </c>
      <c r="AY193" s="18" t="s">
        <v>227</v>
      </c>
      <c r="BE193" s="228">
        <f>IF(N193="základní",J193,0)</f>
        <v>0</v>
      </c>
      <c r="BF193" s="228">
        <f>IF(N193="snížená",J193,0)</f>
        <v>0</v>
      </c>
      <c r="BG193" s="228">
        <f>IF(N193="zákl. přenesená",J193,0)</f>
        <v>0</v>
      </c>
      <c r="BH193" s="228">
        <f>IF(N193="sníž. přenesená",J193,0)</f>
        <v>0</v>
      </c>
      <c r="BI193" s="228">
        <f>IF(N193="nulová",J193,0)</f>
        <v>0</v>
      </c>
      <c r="BJ193" s="18" t="s">
        <v>75</v>
      </c>
      <c r="BK193" s="228">
        <f>ROUND(I193*H193,2)</f>
        <v>0</v>
      </c>
      <c r="BL193" s="18" t="s">
        <v>233</v>
      </c>
      <c r="BM193" s="227" t="s">
        <v>1083</v>
      </c>
    </row>
    <row r="194" s="13" customFormat="1">
      <c r="A194" s="13"/>
      <c r="B194" s="234"/>
      <c r="C194" s="235"/>
      <c r="D194" s="229" t="s">
        <v>242</v>
      </c>
      <c r="E194" s="236" t="s">
        <v>19</v>
      </c>
      <c r="F194" s="237" t="s">
        <v>1084</v>
      </c>
      <c r="G194" s="235"/>
      <c r="H194" s="238">
        <v>1.575</v>
      </c>
      <c r="I194" s="239"/>
      <c r="J194" s="235"/>
      <c r="K194" s="235"/>
      <c r="L194" s="240"/>
      <c r="M194" s="241"/>
      <c r="N194" s="242"/>
      <c r="O194" s="242"/>
      <c r="P194" s="242"/>
      <c r="Q194" s="242"/>
      <c r="R194" s="242"/>
      <c r="S194" s="242"/>
      <c r="T194" s="24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4" t="s">
        <v>242</v>
      </c>
      <c r="AU194" s="244" t="s">
        <v>79</v>
      </c>
      <c r="AV194" s="13" t="s">
        <v>79</v>
      </c>
      <c r="AW194" s="13" t="s">
        <v>32</v>
      </c>
      <c r="AX194" s="13" t="s">
        <v>75</v>
      </c>
      <c r="AY194" s="244" t="s">
        <v>227</v>
      </c>
    </row>
    <row r="195" s="2" customFormat="1" ht="49.05" customHeight="1">
      <c r="A195" s="39"/>
      <c r="B195" s="40"/>
      <c r="C195" s="216" t="s">
        <v>394</v>
      </c>
      <c r="D195" s="216" t="s">
        <v>229</v>
      </c>
      <c r="E195" s="217" t="s">
        <v>264</v>
      </c>
      <c r="F195" s="218" t="s">
        <v>265</v>
      </c>
      <c r="G195" s="219" t="s">
        <v>259</v>
      </c>
      <c r="H195" s="220">
        <v>10.154999999999999</v>
      </c>
      <c r="I195" s="221"/>
      <c r="J195" s="222">
        <f>ROUND(I195*H195,2)</f>
        <v>0</v>
      </c>
      <c r="K195" s="218" t="s">
        <v>232</v>
      </c>
      <c r="L195" s="45"/>
      <c r="M195" s="223" t="s">
        <v>19</v>
      </c>
      <c r="N195" s="224" t="s">
        <v>42</v>
      </c>
      <c r="O195" s="85"/>
      <c r="P195" s="225">
        <f>O195*H195</f>
        <v>0</v>
      </c>
      <c r="Q195" s="225">
        <v>0</v>
      </c>
      <c r="R195" s="225">
        <f>Q195*H195</f>
        <v>0</v>
      </c>
      <c r="S195" s="225">
        <v>0</v>
      </c>
      <c r="T195" s="226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27" t="s">
        <v>233</v>
      </c>
      <c r="AT195" s="227" t="s">
        <v>229</v>
      </c>
      <c r="AU195" s="227" t="s">
        <v>79</v>
      </c>
      <c r="AY195" s="18" t="s">
        <v>227</v>
      </c>
      <c r="BE195" s="228">
        <f>IF(N195="základní",J195,0)</f>
        <v>0</v>
      </c>
      <c r="BF195" s="228">
        <f>IF(N195="snížená",J195,0)</f>
        <v>0</v>
      </c>
      <c r="BG195" s="228">
        <f>IF(N195="zákl. přenesená",J195,0)</f>
        <v>0</v>
      </c>
      <c r="BH195" s="228">
        <f>IF(N195="sníž. přenesená",J195,0)</f>
        <v>0</v>
      </c>
      <c r="BI195" s="228">
        <f>IF(N195="nulová",J195,0)</f>
        <v>0</v>
      </c>
      <c r="BJ195" s="18" t="s">
        <v>75</v>
      </c>
      <c r="BK195" s="228">
        <f>ROUND(I195*H195,2)</f>
        <v>0</v>
      </c>
      <c r="BL195" s="18" t="s">
        <v>233</v>
      </c>
      <c r="BM195" s="227" t="s">
        <v>1085</v>
      </c>
    </row>
    <row r="196" s="13" customFormat="1">
      <c r="A196" s="13"/>
      <c r="B196" s="234"/>
      <c r="C196" s="235"/>
      <c r="D196" s="229" t="s">
        <v>242</v>
      </c>
      <c r="E196" s="236" t="s">
        <v>19</v>
      </c>
      <c r="F196" s="237" t="s">
        <v>982</v>
      </c>
      <c r="G196" s="235"/>
      <c r="H196" s="238">
        <v>8.5800000000000001</v>
      </c>
      <c r="I196" s="239"/>
      <c r="J196" s="235"/>
      <c r="K196" s="235"/>
      <c r="L196" s="240"/>
      <c r="M196" s="241"/>
      <c r="N196" s="242"/>
      <c r="O196" s="242"/>
      <c r="P196" s="242"/>
      <c r="Q196" s="242"/>
      <c r="R196" s="242"/>
      <c r="S196" s="242"/>
      <c r="T196" s="24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4" t="s">
        <v>242</v>
      </c>
      <c r="AU196" s="244" t="s">
        <v>79</v>
      </c>
      <c r="AV196" s="13" t="s">
        <v>79</v>
      </c>
      <c r="AW196" s="13" t="s">
        <v>32</v>
      </c>
      <c r="AX196" s="13" t="s">
        <v>71</v>
      </c>
      <c r="AY196" s="244" t="s">
        <v>227</v>
      </c>
    </row>
    <row r="197" s="13" customFormat="1">
      <c r="A197" s="13"/>
      <c r="B197" s="234"/>
      <c r="C197" s="235"/>
      <c r="D197" s="229" t="s">
        <v>242</v>
      </c>
      <c r="E197" s="236" t="s">
        <v>19</v>
      </c>
      <c r="F197" s="237" t="s">
        <v>1084</v>
      </c>
      <c r="G197" s="235"/>
      <c r="H197" s="238">
        <v>1.575</v>
      </c>
      <c r="I197" s="239"/>
      <c r="J197" s="235"/>
      <c r="K197" s="235"/>
      <c r="L197" s="240"/>
      <c r="M197" s="241"/>
      <c r="N197" s="242"/>
      <c r="O197" s="242"/>
      <c r="P197" s="242"/>
      <c r="Q197" s="242"/>
      <c r="R197" s="242"/>
      <c r="S197" s="242"/>
      <c r="T197" s="24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4" t="s">
        <v>242</v>
      </c>
      <c r="AU197" s="244" t="s">
        <v>79</v>
      </c>
      <c r="AV197" s="13" t="s">
        <v>79</v>
      </c>
      <c r="AW197" s="13" t="s">
        <v>32</v>
      </c>
      <c r="AX197" s="13" t="s">
        <v>71</v>
      </c>
      <c r="AY197" s="244" t="s">
        <v>227</v>
      </c>
    </row>
    <row r="198" s="14" customFormat="1">
      <c r="A198" s="14"/>
      <c r="B198" s="245"/>
      <c r="C198" s="246"/>
      <c r="D198" s="229" t="s">
        <v>242</v>
      </c>
      <c r="E198" s="247" t="s">
        <v>19</v>
      </c>
      <c r="F198" s="248" t="s">
        <v>244</v>
      </c>
      <c r="G198" s="246"/>
      <c r="H198" s="249">
        <v>10.154999999999999</v>
      </c>
      <c r="I198" s="250"/>
      <c r="J198" s="246"/>
      <c r="K198" s="246"/>
      <c r="L198" s="251"/>
      <c r="M198" s="252"/>
      <c r="N198" s="253"/>
      <c r="O198" s="253"/>
      <c r="P198" s="253"/>
      <c r="Q198" s="253"/>
      <c r="R198" s="253"/>
      <c r="S198" s="253"/>
      <c r="T198" s="25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5" t="s">
        <v>242</v>
      </c>
      <c r="AU198" s="255" t="s">
        <v>79</v>
      </c>
      <c r="AV198" s="14" t="s">
        <v>122</v>
      </c>
      <c r="AW198" s="14" t="s">
        <v>32</v>
      </c>
      <c r="AX198" s="14" t="s">
        <v>75</v>
      </c>
      <c r="AY198" s="255" t="s">
        <v>227</v>
      </c>
    </row>
    <row r="199" s="2" customFormat="1" ht="90" customHeight="1">
      <c r="A199" s="39"/>
      <c r="B199" s="40"/>
      <c r="C199" s="216" t="s">
        <v>400</v>
      </c>
      <c r="D199" s="216" t="s">
        <v>229</v>
      </c>
      <c r="E199" s="217" t="s">
        <v>984</v>
      </c>
      <c r="F199" s="218" t="s">
        <v>985</v>
      </c>
      <c r="G199" s="219" t="s">
        <v>259</v>
      </c>
      <c r="H199" s="220">
        <v>8.5800000000000001</v>
      </c>
      <c r="I199" s="221"/>
      <c r="J199" s="222">
        <f>ROUND(I199*H199,2)</f>
        <v>0</v>
      </c>
      <c r="K199" s="218" t="s">
        <v>232</v>
      </c>
      <c r="L199" s="45"/>
      <c r="M199" s="223" t="s">
        <v>19</v>
      </c>
      <c r="N199" s="224" t="s">
        <v>42</v>
      </c>
      <c r="O199" s="85"/>
      <c r="P199" s="225">
        <f>O199*H199</f>
        <v>0</v>
      </c>
      <c r="Q199" s="225">
        <v>0</v>
      </c>
      <c r="R199" s="225">
        <f>Q199*H199</f>
        <v>0</v>
      </c>
      <c r="S199" s="225">
        <v>0</v>
      </c>
      <c r="T199" s="226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27" t="s">
        <v>233</v>
      </c>
      <c r="AT199" s="227" t="s">
        <v>229</v>
      </c>
      <c r="AU199" s="227" t="s">
        <v>79</v>
      </c>
      <c r="AY199" s="18" t="s">
        <v>227</v>
      </c>
      <c r="BE199" s="228">
        <f>IF(N199="základní",J199,0)</f>
        <v>0</v>
      </c>
      <c r="BF199" s="228">
        <f>IF(N199="snížená",J199,0)</f>
        <v>0</v>
      </c>
      <c r="BG199" s="228">
        <f>IF(N199="zákl. přenesená",J199,0)</f>
        <v>0</v>
      </c>
      <c r="BH199" s="228">
        <f>IF(N199="sníž. přenesená",J199,0)</f>
        <v>0</v>
      </c>
      <c r="BI199" s="228">
        <f>IF(N199="nulová",J199,0)</f>
        <v>0</v>
      </c>
      <c r="BJ199" s="18" t="s">
        <v>75</v>
      </c>
      <c r="BK199" s="228">
        <f>ROUND(I199*H199,2)</f>
        <v>0</v>
      </c>
      <c r="BL199" s="18" t="s">
        <v>233</v>
      </c>
      <c r="BM199" s="227" t="s">
        <v>1086</v>
      </c>
    </row>
    <row r="200" s="13" customFormat="1">
      <c r="A200" s="13"/>
      <c r="B200" s="234"/>
      <c r="C200" s="235"/>
      <c r="D200" s="229" t="s">
        <v>242</v>
      </c>
      <c r="E200" s="236" t="s">
        <v>19</v>
      </c>
      <c r="F200" s="237" t="s">
        <v>987</v>
      </c>
      <c r="G200" s="235"/>
      <c r="H200" s="238">
        <v>8.5800000000000001</v>
      </c>
      <c r="I200" s="239"/>
      <c r="J200" s="235"/>
      <c r="K200" s="235"/>
      <c r="L200" s="240"/>
      <c r="M200" s="241"/>
      <c r="N200" s="242"/>
      <c r="O200" s="242"/>
      <c r="P200" s="242"/>
      <c r="Q200" s="242"/>
      <c r="R200" s="242"/>
      <c r="S200" s="242"/>
      <c r="T200" s="24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4" t="s">
        <v>242</v>
      </c>
      <c r="AU200" s="244" t="s">
        <v>79</v>
      </c>
      <c r="AV200" s="13" t="s">
        <v>79</v>
      </c>
      <c r="AW200" s="13" t="s">
        <v>32</v>
      </c>
      <c r="AX200" s="13" t="s">
        <v>75</v>
      </c>
      <c r="AY200" s="244" t="s">
        <v>227</v>
      </c>
    </row>
    <row r="201" s="2" customFormat="1" ht="78" customHeight="1">
      <c r="A201" s="39"/>
      <c r="B201" s="40"/>
      <c r="C201" s="216" t="s">
        <v>405</v>
      </c>
      <c r="D201" s="216" t="s">
        <v>229</v>
      </c>
      <c r="E201" s="217" t="s">
        <v>734</v>
      </c>
      <c r="F201" s="218" t="s">
        <v>735</v>
      </c>
      <c r="G201" s="219" t="s">
        <v>259</v>
      </c>
      <c r="H201" s="220">
        <v>3.839</v>
      </c>
      <c r="I201" s="221"/>
      <c r="J201" s="222">
        <f>ROUND(I201*H201,2)</f>
        <v>0</v>
      </c>
      <c r="K201" s="218" t="s">
        <v>232</v>
      </c>
      <c r="L201" s="45"/>
      <c r="M201" s="223" t="s">
        <v>19</v>
      </c>
      <c r="N201" s="224" t="s">
        <v>42</v>
      </c>
      <c r="O201" s="85"/>
      <c r="P201" s="225">
        <f>O201*H201</f>
        <v>0</v>
      </c>
      <c r="Q201" s="225">
        <v>0</v>
      </c>
      <c r="R201" s="225">
        <f>Q201*H201</f>
        <v>0</v>
      </c>
      <c r="S201" s="225">
        <v>0</v>
      </c>
      <c r="T201" s="226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27" t="s">
        <v>233</v>
      </c>
      <c r="AT201" s="227" t="s">
        <v>229</v>
      </c>
      <c r="AU201" s="227" t="s">
        <v>79</v>
      </c>
      <c r="AY201" s="18" t="s">
        <v>227</v>
      </c>
      <c r="BE201" s="228">
        <f>IF(N201="základní",J201,0)</f>
        <v>0</v>
      </c>
      <c r="BF201" s="228">
        <f>IF(N201="snížená",J201,0)</f>
        <v>0</v>
      </c>
      <c r="BG201" s="228">
        <f>IF(N201="zákl. přenesená",J201,0)</f>
        <v>0</v>
      </c>
      <c r="BH201" s="228">
        <f>IF(N201="sníž. přenesená",J201,0)</f>
        <v>0</v>
      </c>
      <c r="BI201" s="228">
        <f>IF(N201="nulová",J201,0)</f>
        <v>0</v>
      </c>
      <c r="BJ201" s="18" t="s">
        <v>75</v>
      </c>
      <c r="BK201" s="228">
        <f>ROUND(I201*H201,2)</f>
        <v>0</v>
      </c>
      <c r="BL201" s="18" t="s">
        <v>233</v>
      </c>
      <c r="BM201" s="227" t="s">
        <v>1087</v>
      </c>
    </row>
    <row r="202" s="13" customFormat="1">
      <c r="A202" s="13"/>
      <c r="B202" s="234"/>
      <c r="C202" s="235"/>
      <c r="D202" s="229" t="s">
        <v>242</v>
      </c>
      <c r="E202" s="236" t="s">
        <v>19</v>
      </c>
      <c r="F202" s="237" t="s">
        <v>989</v>
      </c>
      <c r="G202" s="235"/>
      <c r="H202" s="238">
        <v>3.839</v>
      </c>
      <c r="I202" s="239"/>
      <c r="J202" s="235"/>
      <c r="K202" s="235"/>
      <c r="L202" s="240"/>
      <c r="M202" s="241"/>
      <c r="N202" s="242"/>
      <c r="O202" s="242"/>
      <c r="P202" s="242"/>
      <c r="Q202" s="242"/>
      <c r="R202" s="242"/>
      <c r="S202" s="242"/>
      <c r="T202" s="24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4" t="s">
        <v>242</v>
      </c>
      <c r="AU202" s="244" t="s">
        <v>79</v>
      </c>
      <c r="AV202" s="13" t="s">
        <v>79</v>
      </c>
      <c r="AW202" s="13" t="s">
        <v>32</v>
      </c>
      <c r="AX202" s="13" t="s">
        <v>75</v>
      </c>
      <c r="AY202" s="244" t="s">
        <v>227</v>
      </c>
    </row>
    <row r="203" s="12" customFormat="1" ht="22.8" customHeight="1">
      <c r="A203" s="12"/>
      <c r="B203" s="200"/>
      <c r="C203" s="201"/>
      <c r="D203" s="202" t="s">
        <v>70</v>
      </c>
      <c r="E203" s="214" t="s">
        <v>279</v>
      </c>
      <c r="F203" s="214" t="s">
        <v>1088</v>
      </c>
      <c r="G203" s="201"/>
      <c r="H203" s="201"/>
      <c r="I203" s="204"/>
      <c r="J203" s="215">
        <f>BK203</f>
        <v>0</v>
      </c>
      <c r="K203" s="201"/>
      <c r="L203" s="206"/>
      <c r="M203" s="207"/>
      <c r="N203" s="208"/>
      <c r="O203" s="208"/>
      <c r="P203" s="209">
        <f>SUM(P204:P212)</f>
        <v>0</v>
      </c>
      <c r="Q203" s="208"/>
      <c r="R203" s="209">
        <f>SUM(R204:R212)</f>
        <v>2.18485</v>
      </c>
      <c r="S203" s="208"/>
      <c r="T203" s="210">
        <f>SUM(T204:T212)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11" t="s">
        <v>75</v>
      </c>
      <c r="AT203" s="212" t="s">
        <v>70</v>
      </c>
      <c r="AU203" s="212" t="s">
        <v>75</v>
      </c>
      <c r="AY203" s="211" t="s">
        <v>227</v>
      </c>
      <c r="BK203" s="213">
        <f>SUM(BK204:BK212)</f>
        <v>0</v>
      </c>
    </row>
    <row r="204" s="2" customFormat="1" ht="49.05" customHeight="1">
      <c r="A204" s="39"/>
      <c r="B204" s="40"/>
      <c r="C204" s="216" t="s">
        <v>409</v>
      </c>
      <c r="D204" s="216" t="s">
        <v>229</v>
      </c>
      <c r="E204" s="217" t="s">
        <v>1089</v>
      </c>
      <c r="F204" s="218" t="s">
        <v>1090</v>
      </c>
      <c r="G204" s="219" t="s">
        <v>180</v>
      </c>
      <c r="H204" s="220">
        <v>7</v>
      </c>
      <c r="I204" s="221"/>
      <c r="J204" s="222">
        <f>ROUND(I204*H204,2)</f>
        <v>0</v>
      </c>
      <c r="K204" s="218" t="s">
        <v>232</v>
      </c>
      <c r="L204" s="45"/>
      <c r="M204" s="223" t="s">
        <v>19</v>
      </c>
      <c r="N204" s="224" t="s">
        <v>42</v>
      </c>
      <c r="O204" s="85"/>
      <c r="P204" s="225">
        <f>O204*H204</f>
        <v>0</v>
      </c>
      <c r="Q204" s="225">
        <v>0</v>
      </c>
      <c r="R204" s="225">
        <f>Q204*H204</f>
        <v>0</v>
      </c>
      <c r="S204" s="225">
        <v>0</v>
      </c>
      <c r="T204" s="226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27" t="s">
        <v>122</v>
      </c>
      <c r="AT204" s="227" t="s">
        <v>229</v>
      </c>
      <c r="AU204" s="227" t="s">
        <v>79</v>
      </c>
      <c r="AY204" s="18" t="s">
        <v>227</v>
      </c>
      <c r="BE204" s="228">
        <f>IF(N204="základní",J204,0)</f>
        <v>0</v>
      </c>
      <c r="BF204" s="228">
        <f>IF(N204="snížená",J204,0)</f>
        <v>0</v>
      </c>
      <c r="BG204" s="228">
        <f>IF(N204="zákl. přenesená",J204,0)</f>
        <v>0</v>
      </c>
      <c r="BH204" s="228">
        <f>IF(N204="sníž. přenesená",J204,0)</f>
        <v>0</v>
      </c>
      <c r="BI204" s="228">
        <f>IF(N204="nulová",J204,0)</f>
        <v>0</v>
      </c>
      <c r="BJ204" s="18" t="s">
        <v>75</v>
      </c>
      <c r="BK204" s="228">
        <f>ROUND(I204*H204,2)</f>
        <v>0</v>
      </c>
      <c r="BL204" s="18" t="s">
        <v>122</v>
      </c>
      <c r="BM204" s="227" t="s">
        <v>1091</v>
      </c>
    </row>
    <row r="205" s="13" customFormat="1">
      <c r="A205" s="13"/>
      <c r="B205" s="234"/>
      <c r="C205" s="235"/>
      <c r="D205" s="229" t="s">
        <v>242</v>
      </c>
      <c r="E205" s="236" t="s">
        <v>1092</v>
      </c>
      <c r="F205" s="237" t="s">
        <v>154</v>
      </c>
      <c r="G205" s="235"/>
      <c r="H205" s="238">
        <v>7</v>
      </c>
      <c r="I205" s="239"/>
      <c r="J205" s="235"/>
      <c r="K205" s="235"/>
      <c r="L205" s="240"/>
      <c r="M205" s="241"/>
      <c r="N205" s="242"/>
      <c r="O205" s="242"/>
      <c r="P205" s="242"/>
      <c r="Q205" s="242"/>
      <c r="R205" s="242"/>
      <c r="S205" s="242"/>
      <c r="T205" s="24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4" t="s">
        <v>242</v>
      </c>
      <c r="AU205" s="244" t="s">
        <v>79</v>
      </c>
      <c r="AV205" s="13" t="s">
        <v>79</v>
      </c>
      <c r="AW205" s="13" t="s">
        <v>32</v>
      </c>
      <c r="AX205" s="13" t="s">
        <v>75</v>
      </c>
      <c r="AY205" s="244" t="s">
        <v>227</v>
      </c>
    </row>
    <row r="206" s="2" customFormat="1" ht="16.5" customHeight="1">
      <c r="A206" s="39"/>
      <c r="B206" s="40"/>
      <c r="C206" s="266" t="s">
        <v>414</v>
      </c>
      <c r="D206" s="266" t="s">
        <v>328</v>
      </c>
      <c r="E206" s="267" t="s">
        <v>1093</v>
      </c>
      <c r="F206" s="268" t="s">
        <v>1094</v>
      </c>
      <c r="G206" s="269" t="s">
        <v>238</v>
      </c>
      <c r="H206" s="270">
        <v>23</v>
      </c>
      <c r="I206" s="271"/>
      <c r="J206" s="272">
        <f>ROUND(I206*H206,2)</f>
        <v>0</v>
      </c>
      <c r="K206" s="268" t="s">
        <v>232</v>
      </c>
      <c r="L206" s="273"/>
      <c r="M206" s="274" t="s">
        <v>19</v>
      </c>
      <c r="N206" s="275" t="s">
        <v>42</v>
      </c>
      <c r="O206" s="85"/>
      <c r="P206" s="225">
        <f>O206*H206</f>
        <v>0</v>
      </c>
      <c r="Q206" s="225">
        <v>0.043999999999999997</v>
      </c>
      <c r="R206" s="225">
        <f>Q206*H206</f>
        <v>1.012</v>
      </c>
      <c r="S206" s="225">
        <v>0</v>
      </c>
      <c r="T206" s="226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27" t="s">
        <v>274</v>
      </c>
      <c r="AT206" s="227" t="s">
        <v>328</v>
      </c>
      <c r="AU206" s="227" t="s">
        <v>79</v>
      </c>
      <c r="AY206" s="18" t="s">
        <v>227</v>
      </c>
      <c r="BE206" s="228">
        <f>IF(N206="základní",J206,0)</f>
        <v>0</v>
      </c>
      <c r="BF206" s="228">
        <f>IF(N206="snížená",J206,0)</f>
        <v>0</v>
      </c>
      <c r="BG206" s="228">
        <f>IF(N206="zákl. přenesená",J206,0)</f>
        <v>0</v>
      </c>
      <c r="BH206" s="228">
        <f>IF(N206="sníž. přenesená",J206,0)</f>
        <v>0</v>
      </c>
      <c r="BI206" s="228">
        <f>IF(N206="nulová",J206,0)</f>
        <v>0</v>
      </c>
      <c r="BJ206" s="18" t="s">
        <v>75</v>
      </c>
      <c r="BK206" s="228">
        <f>ROUND(I206*H206,2)</f>
        <v>0</v>
      </c>
      <c r="BL206" s="18" t="s">
        <v>122</v>
      </c>
      <c r="BM206" s="227" t="s">
        <v>1095</v>
      </c>
    </row>
    <row r="207" s="2" customFormat="1" ht="16.5" customHeight="1">
      <c r="A207" s="39"/>
      <c r="B207" s="40"/>
      <c r="C207" s="266" t="s">
        <v>420</v>
      </c>
      <c r="D207" s="266" t="s">
        <v>328</v>
      </c>
      <c r="E207" s="267" t="s">
        <v>387</v>
      </c>
      <c r="F207" s="268" t="s">
        <v>388</v>
      </c>
      <c r="G207" s="269" t="s">
        <v>168</v>
      </c>
      <c r="H207" s="270">
        <v>0.52500000000000002</v>
      </c>
      <c r="I207" s="271"/>
      <c r="J207" s="272">
        <f>ROUND(I207*H207,2)</f>
        <v>0</v>
      </c>
      <c r="K207" s="268" t="s">
        <v>232</v>
      </c>
      <c r="L207" s="273"/>
      <c r="M207" s="274" t="s">
        <v>19</v>
      </c>
      <c r="N207" s="275" t="s">
        <v>42</v>
      </c>
      <c r="O207" s="85"/>
      <c r="P207" s="225">
        <f>O207*H207</f>
        <v>0</v>
      </c>
      <c r="Q207" s="225">
        <v>2.234</v>
      </c>
      <c r="R207" s="225">
        <f>Q207*H207</f>
        <v>1.17285</v>
      </c>
      <c r="S207" s="225">
        <v>0</v>
      </c>
      <c r="T207" s="226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27" t="s">
        <v>274</v>
      </c>
      <c r="AT207" s="227" t="s">
        <v>328</v>
      </c>
      <c r="AU207" s="227" t="s">
        <v>79</v>
      </c>
      <c r="AY207" s="18" t="s">
        <v>227</v>
      </c>
      <c r="BE207" s="228">
        <f>IF(N207="základní",J207,0)</f>
        <v>0</v>
      </c>
      <c r="BF207" s="228">
        <f>IF(N207="snížená",J207,0)</f>
        <v>0</v>
      </c>
      <c r="BG207" s="228">
        <f>IF(N207="zákl. přenesená",J207,0)</f>
        <v>0</v>
      </c>
      <c r="BH207" s="228">
        <f>IF(N207="sníž. přenesená",J207,0)</f>
        <v>0</v>
      </c>
      <c r="BI207" s="228">
        <f>IF(N207="nulová",J207,0)</f>
        <v>0</v>
      </c>
      <c r="BJ207" s="18" t="s">
        <v>75</v>
      </c>
      <c r="BK207" s="228">
        <f>ROUND(I207*H207,2)</f>
        <v>0</v>
      </c>
      <c r="BL207" s="18" t="s">
        <v>122</v>
      </c>
      <c r="BM207" s="227" t="s">
        <v>1096</v>
      </c>
    </row>
    <row r="208" s="13" customFormat="1">
      <c r="A208" s="13"/>
      <c r="B208" s="234"/>
      <c r="C208" s="235"/>
      <c r="D208" s="229" t="s">
        <v>242</v>
      </c>
      <c r="E208" s="236" t="s">
        <v>19</v>
      </c>
      <c r="F208" s="237" t="s">
        <v>1012</v>
      </c>
      <c r="G208" s="235"/>
      <c r="H208" s="238">
        <v>0.52500000000000002</v>
      </c>
      <c r="I208" s="239"/>
      <c r="J208" s="235"/>
      <c r="K208" s="235"/>
      <c r="L208" s="240"/>
      <c r="M208" s="241"/>
      <c r="N208" s="242"/>
      <c r="O208" s="242"/>
      <c r="P208" s="242"/>
      <c r="Q208" s="242"/>
      <c r="R208" s="242"/>
      <c r="S208" s="242"/>
      <c r="T208" s="24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4" t="s">
        <v>242</v>
      </c>
      <c r="AU208" s="244" t="s">
        <v>79</v>
      </c>
      <c r="AV208" s="13" t="s">
        <v>79</v>
      </c>
      <c r="AW208" s="13" t="s">
        <v>32</v>
      </c>
      <c r="AX208" s="13" t="s">
        <v>75</v>
      </c>
      <c r="AY208" s="244" t="s">
        <v>227</v>
      </c>
    </row>
    <row r="209" s="2" customFormat="1" ht="90" customHeight="1">
      <c r="A209" s="39"/>
      <c r="B209" s="40"/>
      <c r="C209" s="216" t="s">
        <v>424</v>
      </c>
      <c r="D209" s="216" t="s">
        <v>229</v>
      </c>
      <c r="E209" s="217" t="s">
        <v>984</v>
      </c>
      <c r="F209" s="218" t="s">
        <v>985</v>
      </c>
      <c r="G209" s="219" t="s">
        <v>259</v>
      </c>
      <c r="H209" s="220">
        <v>1.0740000000000001</v>
      </c>
      <c r="I209" s="221"/>
      <c r="J209" s="222">
        <f>ROUND(I209*H209,2)</f>
        <v>0</v>
      </c>
      <c r="K209" s="218" t="s">
        <v>232</v>
      </c>
      <c r="L209" s="45"/>
      <c r="M209" s="223" t="s">
        <v>19</v>
      </c>
      <c r="N209" s="224" t="s">
        <v>42</v>
      </c>
      <c r="O209" s="85"/>
      <c r="P209" s="225">
        <f>O209*H209</f>
        <v>0</v>
      </c>
      <c r="Q209" s="225">
        <v>0</v>
      </c>
      <c r="R209" s="225">
        <f>Q209*H209</f>
        <v>0</v>
      </c>
      <c r="S209" s="225">
        <v>0</v>
      </c>
      <c r="T209" s="226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27" t="s">
        <v>233</v>
      </c>
      <c r="AT209" s="227" t="s">
        <v>229</v>
      </c>
      <c r="AU209" s="227" t="s">
        <v>79</v>
      </c>
      <c r="AY209" s="18" t="s">
        <v>227</v>
      </c>
      <c r="BE209" s="228">
        <f>IF(N209="základní",J209,0)</f>
        <v>0</v>
      </c>
      <c r="BF209" s="228">
        <f>IF(N209="snížená",J209,0)</f>
        <v>0</v>
      </c>
      <c r="BG209" s="228">
        <f>IF(N209="zákl. přenesená",J209,0)</f>
        <v>0</v>
      </c>
      <c r="BH209" s="228">
        <f>IF(N209="sníž. přenesená",J209,0)</f>
        <v>0</v>
      </c>
      <c r="BI209" s="228">
        <f>IF(N209="nulová",J209,0)</f>
        <v>0</v>
      </c>
      <c r="BJ209" s="18" t="s">
        <v>75</v>
      </c>
      <c r="BK209" s="228">
        <f>ROUND(I209*H209,2)</f>
        <v>0</v>
      </c>
      <c r="BL209" s="18" t="s">
        <v>233</v>
      </c>
      <c r="BM209" s="227" t="s">
        <v>1097</v>
      </c>
    </row>
    <row r="210" s="13" customFormat="1">
      <c r="A210" s="13"/>
      <c r="B210" s="234"/>
      <c r="C210" s="235"/>
      <c r="D210" s="229" t="s">
        <v>242</v>
      </c>
      <c r="E210" s="236" t="s">
        <v>19</v>
      </c>
      <c r="F210" s="237" t="s">
        <v>1098</v>
      </c>
      <c r="G210" s="235"/>
      <c r="H210" s="238">
        <v>1.0740000000000001</v>
      </c>
      <c r="I210" s="239"/>
      <c r="J210" s="235"/>
      <c r="K210" s="235"/>
      <c r="L210" s="240"/>
      <c r="M210" s="241"/>
      <c r="N210" s="242"/>
      <c r="O210" s="242"/>
      <c r="P210" s="242"/>
      <c r="Q210" s="242"/>
      <c r="R210" s="242"/>
      <c r="S210" s="242"/>
      <c r="T210" s="24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4" t="s">
        <v>242</v>
      </c>
      <c r="AU210" s="244" t="s">
        <v>79</v>
      </c>
      <c r="AV210" s="13" t="s">
        <v>79</v>
      </c>
      <c r="AW210" s="13" t="s">
        <v>32</v>
      </c>
      <c r="AX210" s="13" t="s">
        <v>75</v>
      </c>
      <c r="AY210" s="244" t="s">
        <v>227</v>
      </c>
    </row>
    <row r="211" s="2" customFormat="1" ht="78" customHeight="1">
      <c r="A211" s="39"/>
      <c r="B211" s="40"/>
      <c r="C211" s="216" t="s">
        <v>428</v>
      </c>
      <c r="D211" s="216" t="s">
        <v>229</v>
      </c>
      <c r="E211" s="217" t="s">
        <v>734</v>
      </c>
      <c r="F211" s="218" t="s">
        <v>735</v>
      </c>
      <c r="G211" s="219" t="s">
        <v>259</v>
      </c>
      <c r="H211" s="220">
        <v>1.155</v>
      </c>
      <c r="I211" s="221"/>
      <c r="J211" s="222">
        <f>ROUND(I211*H211,2)</f>
        <v>0</v>
      </c>
      <c r="K211" s="218" t="s">
        <v>232</v>
      </c>
      <c r="L211" s="45"/>
      <c r="M211" s="223" t="s">
        <v>19</v>
      </c>
      <c r="N211" s="224" t="s">
        <v>42</v>
      </c>
      <c r="O211" s="85"/>
      <c r="P211" s="225">
        <f>O211*H211</f>
        <v>0</v>
      </c>
      <c r="Q211" s="225">
        <v>0</v>
      </c>
      <c r="R211" s="225">
        <f>Q211*H211</f>
        <v>0</v>
      </c>
      <c r="S211" s="225">
        <v>0</v>
      </c>
      <c r="T211" s="226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27" t="s">
        <v>233</v>
      </c>
      <c r="AT211" s="227" t="s">
        <v>229</v>
      </c>
      <c r="AU211" s="227" t="s">
        <v>79</v>
      </c>
      <c r="AY211" s="18" t="s">
        <v>227</v>
      </c>
      <c r="BE211" s="228">
        <f>IF(N211="základní",J211,0)</f>
        <v>0</v>
      </c>
      <c r="BF211" s="228">
        <f>IF(N211="snížená",J211,0)</f>
        <v>0</v>
      </c>
      <c r="BG211" s="228">
        <f>IF(N211="zákl. přenesená",J211,0)</f>
        <v>0</v>
      </c>
      <c r="BH211" s="228">
        <f>IF(N211="sníž. přenesená",J211,0)</f>
        <v>0</v>
      </c>
      <c r="BI211" s="228">
        <f>IF(N211="nulová",J211,0)</f>
        <v>0</v>
      </c>
      <c r="BJ211" s="18" t="s">
        <v>75</v>
      </c>
      <c r="BK211" s="228">
        <f>ROUND(I211*H211,2)</f>
        <v>0</v>
      </c>
      <c r="BL211" s="18" t="s">
        <v>233</v>
      </c>
      <c r="BM211" s="227" t="s">
        <v>1099</v>
      </c>
    </row>
    <row r="212" s="13" customFormat="1">
      <c r="A212" s="13"/>
      <c r="B212" s="234"/>
      <c r="C212" s="235"/>
      <c r="D212" s="229" t="s">
        <v>242</v>
      </c>
      <c r="E212" s="236" t="s">
        <v>19</v>
      </c>
      <c r="F212" s="237" t="s">
        <v>1100</v>
      </c>
      <c r="G212" s="235"/>
      <c r="H212" s="238">
        <v>1.155</v>
      </c>
      <c r="I212" s="239"/>
      <c r="J212" s="235"/>
      <c r="K212" s="235"/>
      <c r="L212" s="240"/>
      <c r="M212" s="241"/>
      <c r="N212" s="242"/>
      <c r="O212" s="242"/>
      <c r="P212" s="242"/>
      <c r="Q212" s="242"/>
      <c r="R212" s="242"/>
      <c r="S212" s="242"/>
      <c r="T212" s="24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4" t="s">
        <v>242</v>
      </c>
      <c r="AU212" s="244" t="s">
        <v>79</v>
      </c>
      <c r="AV212" s="13" t="s">
        <v>79</v>
      </c>
      <c r="AW212" s="13" t="s">
        <v>32</v>
      </c>
      <c r="AX212" s="13" t="s">
        <v>75</v>
      </c>
      <c r="AY212" s="244" t="s">
        <v>227</v>
      </c>
    </row>
    <row r="213" s="12" customFormat="1" ht="22.8" customHeight="1">
      <c r="A213" s="12"/>
      <c r="B213" s="200"/>
      <c r="C213" s="201"/>
      <c r="D213" s="202" t="s">
        <v>70</v>
      </c>
      <c r="E213" s="214" t="s">
        <v>282</v>
      </c>
      <c r="F213" s="214" t="s">
        <v>807</v>
      </c>
      <c r="G213" s="201"/>
      <c r="H213" s="201"/>
      <c r="I213" s="204"/>
      <c r="J213" s="215">
        <f>BK213</f>
        <v>0</v>
      </c>
      <c r="K213" s="201"/>
      <c r="L213" s="206"/>
      <c r="M213" s="207"/>
      <c r="N213" s="208"/>
      <c r="O213" s="208"/>
      <c r="P213" s="209">
        <f>SUM(P214:P225)</f>
        <v>0</v>
      </c>
      <c r="Q213" s="208"/>
      <c r="R213" s="209">
        <f>SUM(R214:R225)</f>
        <v>118.602</v>
      </c>
      <c r="S213" s="208"/>
      <c r="T213" s="210">
        <f>SUM(T214:T225)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11" t="s">
        <v>75</v>
      </c>
      <c r="AT213" s="212" t="s">
        <v>70</v>
      </c>
      <c r="AU213" s="212" t="s">
        <v>75</v>
      </c>
      <c r="AY213" s="211" t="s">
        <v>227</v>
      </c>
      <c r="BK213" s="213">
        <f>SUM(BK214:BK225)</f>
        <v>0</v>
      </c>
    </row>
    <row r="214" s="2" customFormat="1" ht="62.7" customHeight="1">
      <c r="A214" s="39"/>
      <c r="B214" s="40"/>
      <c r="C214" s="216" t="s">
        <v>432</v>
      </c>
      <c r="D214" s="216" t="s">
        <v>229</v>
      </c>
      <c r="E214" s="217" t="s">
        <v>710</v>
      </c>
      <c r="F214" s="218" t="s">
        <v>711</v>
      </c>
      <c r="G214" s="219" t="s">
        <v>712</v>
      </c>
      <c r="H214" s="220">
        <v>1.3</v>
      </c>
      <c r="I214" s="221"/>
      <c r="J214" s="222">
        <f>ROUND(I214*H214,2)</f>
        <v>0</v>
      </c>
      <c r="K214" s="218" t="s">
        <v>232</v>
      </c>
      <c r="L214" s="45"/>
      <c r="M214" s="223" t="s">
        <v>19</v>
      </c>
      <c r="N214" s="224" t="s">
        <v>42</v>
      </c>
      <c r="O214" s="85"/>
      <c r="P214" s="225">
        <f>O214*H214</f>
        <v>0</v>
      </c>
      <c r="Q214" s="225">
        <v>0</v>
      </c>
      <c r="R214" s="225">
        <f>Q214*H214</f>
        <v>0</v>
      </c>
      <c r="S214" s="225">
        <v>0</v>
      </c>
      <c r="T214" s="226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27" t="s">
        <v>122</v>
      </c>
      <c r="AT214" s="227" t="s">
        <v>229</v>
      </c>
      <c r="AU214" s="227" t="s">
        <v>79</v>
      </c>
      <c r="AY214" s="18" t="s">
        <v>227</v>
      </c>
      <c r="BE214" s="228">
        <f>IF(N214="základní",J214,0)</f>
        <v>0</v>
      </c>
      <c r="BF214" s="228">
        <f>IF(N214="snížená",J214,0)</f>
        <v>0</v>
      </c>
      <c r="BG214" s="228">
        <f>IF(N214="zákl. přenesená",J214,0)</f>
        <v>0</v>
      </c>
      <c r="BH214" s="228">
        <f>IF(N214="sníž. přenesená",J214,0)</f>
        <v>0</v>
      </c>
      <c r="BI214" s="228">
        <f>IF(N214="nulová",J214,0)</f>
        <v>0</v>
      </c>
      <c r="BJ214" s="18" t="s">
        <v>75</v>
      </c>
      <c r="BK214" s="228">
        <f>ROUND(I214*H214,2)</f>
        <v>0</v>
      </c>
      <c r="BL214" s="18" t="s">
        <v>122</v>
      </c>
      <c r="BM214" s="227" t="s">
        <v>1101</v>
      </c>
    </row>
    <row r="215" s="13" customFormat="1">
      <c r="A215" s="13"/>
      <c r="B215" s="234"/>
      <c r="C215" s="235"/>
      <c r="D215" s="229" t="s">
        <v>242</v>
      </c>
      <c r="E215" s="236" t="s">
        <v>19</v>
      </c>
      <c r="F215" s="237" t="s">
        <v>714</v>
      </c>
      <c r="G215" s="235"/>
      <c r="H215" s="238">
        <v>1.3</v>
      </c>
      <c r="I215" s="239"/>
      <c r="J215" s="235"/>
      <c r="K215" s="235"/>
      <c r="L215" s="240"/>
      <c r="M215" s="241"/>
      <c r="N215" s="242"/>
      <c r="O215" s="242"/>
      <c r="P215" s="242"/>
      <c r="Q215" s="242"/>
      <c r="R215" s="242"/>
      <c r="S215" s="242"/>
      <c r="T215" s="24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4" t="s">
        <v>242</v>
      </c>
      <c r="AU215" s="244" t="s">
        <v>79</v>
      </c>
      <c r="AV215" s="13" t="s">
        <v>79</v>
      </c>
      <c r="AW215" s="13" t="s">
        <v>32</v>
      </c>
      <c r="AX215" s="13" t="s">
        <v>75</v>
      </c>
      <c r="AY215" s="244" t="s">
        <v>227</v>
      </c>
    </row>
    <row r="216" s="2" customFormat="1" ht="37.8" customHeight="1">
      <c r="A216" s="39"/>
      <c r="B216" s="40"/>
      <c r="C216" s="216" t="s">
        <v>436</v>
      </c>
      <c r="D216" s="216" t="s">
        <v>229</v>
      </c>
      <c r="E216" s="217" t="s">
        <v>323</v>
      </c>
      <c r="F216" s="218" t="s">
        <v>324</v>
      </c>
      <c r="G216" s="219" t="s">
        <v>168</v>
      </c>
      <c r="H216" s="220">
        <v>99</v>
      </c>
      <c r="I216" s="221"/>
      <c r="J216" s="222">
        <f>ROUND(I216*H216,2)</f>
        <v>0</v>
      </c>
      <c r="K216" s="218" t="s">
        <v>232</v>
      </c>
      <c r="L216" s="45"/>
      <c r="M216" s="223" t="s">
        <v>19</v>
      </c>
      <c r="N216" s="224" t="s">
        <v>42</v>
      </c>
      <c r="O216" s="85"/>
      <c r="P216" s="225">
        <f>O216*H216</f>
        <v>0</v>
      </c>
      <c r="Q216" s="225">
        <v>0</v>
      </c>
      <c r="R216" s="225">
        <f>Q216*H216</f>
        <v>0</v>
      </c>
      <c r="S216" s="225">
        <v>0</v>
      </c>
      <c r="T216" s="226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27" t="s">
        <v>122</v>
      </c>
      <c r="AT216" s="227" t="s">
        <v>229</v>
      </c>
      <c r="AU216" s="227" t="s">
        <v>79</v>
      </c>
      <c r="AY216" s="18" t="s">
        <v>227</v>
      </c>
      <c r="BE216" s="228">
        <f>IF(N216="základní",J216,0)</f>
        <v>0</v>
      </c>
      <c r="BF216" s="228">
        <f>IF(N216="snížená",J216,0)</f>
        <v>0</v>
      </c>
      <c r="BG216" s="228">
        <f>IF(N216="zákl. přenesená",J216,0)</f>
        <v>0</v>
      </c>
      <c r="BH216" s="228">
        <f>IF(N216="sníž. přenesená",J216,0)</f>
        <v>0</v>
      </c>
      <c r="BI216" s="228">
        <f>IF(N216="nulová",J216,0)</f>
        <v>0</v>
      </c>
      <c r="BJ216" s="18" t="s">
        <v>75</v>
      </c>
      <c r="BK216" s="228">
        <f>ROUND(I216*H216,2)</f>
        <v>0</v>
      </c>
      <c r="BL216" s="18" t="s">
        <v>122</v>
      </c>
      <c r="BM216" s="227" t="s">
        <v>1102</v>
      </c>
    </row>
    <row r="217" s="13" customFormat="1">
      <c r="A217" s="13"/>
      <c r="B217" s="234"/>
      <c r="C217" s="235"/>
      <c r="D217" s="229" t="s">
        <v>242</v>
      </c>
      <c r="E217" s="236" t="s">
        <v>19</v>
      </c>
      <c r="F217" s="237" t="s">
        <v>717</v>
      </c>
      <c r="G217" s="235"/>
      <c r="H217" s="238">
        <v>99</v>
      </c>
      <c r="I217" s="239"/>
      <c r="J217" s="235"/>
      <c r="K217" s="235"/>
      <c r="L217" s="240"/>
      <c r="M217" s="241"/>
      <c r="N217" s="242"/>
      <c r="O217" s="242"/>
      <c r="P217" s="242"/>
      <c r="Q217" s="242"/>
      <c r="R217" s="242"/>
      <c r="S217" s="242"/>
      <c r="T217" s="24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4" t="s">
        <v>242</v>
      </c>
      <c r="AU217" s="244" t="s">
        <v>79</v>
      </c>
      <c r="AV217" s="13" t="s">
        <v>79</v>
      </c>
      <c r="AW217" s="13" t="s">
        <v>32</v>
      </c>
      <c r="AX217" s="13" t="s">
        <v>75</v>
      </c>
      <c r="AY217" s="244" t="s">
        <v>227</v>
      </c>
    </row>
    <row r="218" s="2" customFormat="1" ht="16.5" customHeight="1">
      <c r="A218" s="39"/>
      <c r="B218" s="40"/>
      <c r="C218" s="266" t="s">
        <v>442</v>
      </c>
      <c r="D218" s="266" t="s">
        <v>328</v>
      </c>
      <c r="E218" s="267" t="s">
        <v>687</v>
      </c>
      <c r="F218" s="268" t="s">
        <v>688</v>
      </c>
      <c r="G218" s="269" t="s">
        <v>259</v>
      </c>
      <c r="H218" s="270">
        <v>118.602</v>
      </c>
      <c r="I218" s="271"/>
      <c r="J218" s="272">
        <f>ROUND(I218*H218,2)</f>
        <v>0</v>
      </c>
      <c r="K218" s="268" t="s">
        <v>232</v>
      </c>
      <c r="L218" s="273"/>
      <c r="M218" s="274" t="s">
        <v>19</v>
      </c>
      <c r="N218" s="275" t="s">
        <v>42</v>
      </c>
      <c r="O218" s="85"/>
      <c r="P218" s="225">
        <f>O218*H218</f>
        <v>0</v>
      </c>
      <c r="Q218" s="225">
        <v>1</v>
      </c>
      <c r="R218" s="225">
        <f>Q218*H218</f>
        <v>118.602</v>
      </c>
      <c r="S218" s="225">
        <v>0</v>
      </c>
      <c r="T218" s="226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27" t="s">
        <v>274</v>
      </c>
      <c r="AT218" s="227" t="s">
        <v>328</v>
      </c>
      <c r="AU218" s="227" t="s">
        <v>79</v>
      </c>
      <c r="AY218" s="18" t="s">
        <v>227</v>
      </c>
      <c r="BE218" s="228">
        <f>IF(N218="základní",J218,0)</f>
        <v>0</v>
      </c>
      <c r="BF218" s="228">
        <f>IF(N218="snížená",J218,0)</f>
        <v>0</v>
      </c>
      <c r="BG218" s="228">
        <f>IF(N218="zákl. přenesená",J218,0)</f>
        <v>0</v>
      </c>
      <c r="BH218" s="228">
        <f>IF(N218="sníž. přenesená",J218,0)</f>
        <v>0</v>
      </c>
      <c r="BI218" s="228">
        <f>IF(N218="nulová",J218,0)</f>
        <v>0</v>
      </c>
      <c r="BJ218" s="18" t="s">
        <v>75</v>
      </c>
      <c r="BK218" s="228">
        <f>ROUND(I218*H218,2)</f>
        <v>0</v>
      </c>
      <c r="BL218" s="18" t="s">
        <v>122</v>
      </c>
      <c r="BM218" s="227" t="s">
        <v>1103</v>
      </c>
    </row>
    <row r="219" s="13" customFormat="1">
      <c r="A219" s="13"/>
      <c r="B219" s="234"/>
      <c r="C219" s="235"/>
      <c r="D219" s="229" t="s">
        <v>242</v>
      </c>
      <c r="E219" s="236" t="s">
        <v>19</v>
      </c>
      <c r="F219" s="237" t="s">
        <v>642</v>
      </c>
      <c r="G219" s="235"/>
      <c r="H219" s="238">
        <v>118.602</v>
      </c>
      <c r="I219" s="239"/>
      <c r="J219" s="235"/>
      <c r="K219" s="235"/>
      <c r="L219" s="240"/>
      <c r="M219" s="241"/>
      <c r="N219" s="242"/>
      <c r="O219" s="242"/>
      <c r="P219" s="242"/>
      <c r="Q219" s="242"/>
      <c r="R219" s="242"/>
      <c r="S219" s="242"/>
      <c r="T219" s="24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4" t="s">
        <v>242</v>
      </c>
      <c r="AU219" s="244" t="s">
        <v>79</v>
      </c>
      <c r="AV219" s="13" t="s">
        <v>79</v>
      </c>
      <c r="AW219" s="13" t="s">
        <v>32</v>
      </c>
      <c r="AX219" s="13" t="s">
        <v>75</v>
      </c>
      <c r="AY219" s="244" t="s">
        <v>227</v>
      </c>
    </row>
    <row r="220" s="2" customFormat="1" ht="78" customHeight="1">
      <c r="A220" s="39"/>
      <c r="B220" s="40"/>
      <c r="C220" s="216" t="s">
        <v>446</v>
      </c>
      <c r="D220" s="216" t="s">
        <v>229</v>
      </c>
      <c r="E220" s="217" t="s">
        <v>340</v>
      </c>
      <c r="F220" s="218" t="s">
        <v>341</v>
      </c>
      <c r="G220" s="219" t="s">
        <v>259</v>
      </c>
      <c r="H220" s="220">
        <v>118.602</v>
      </c>
      <c r="I220" s="221"/>
      <c r="J220" s="222">
        <f>ROUND(I220*H220,2)</f>
        <v>0</v>
      </c>
      <c r="K220" s="218" t="s">
        <v>232</v>
      </c>
      <c r="L220" s="45"/>
      <c r="M220" s="223" t="s">
        <v>19</v>
      </c>
      <c r="N220" s="224" t="s">
        <v>42</v>
      </c>
      <c r="O220" s="85"/>
      <c r="P220" s="225">
        <f>O220*H220</f>
        <v>0</v>
      </c>
      <c r="Q220" s="225">
        <v>0</v>
      </c>
      <c r="R220" s="225">
        <f>Q220*H220</f>
        <v>0</v>
      </c>
      <c r="S220" s="225">
        <v>0</v>
      </c>
      <c r="T220" s="226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27" t="s">
        <v>233</v>
      </c>
      <c r="AT220" s="227" t="s">
        <v>229</v>
      </c>
      <c r="AU220" s="227" t="s">
        <v>79</v>
      </c>
      <c r="AY220" s="18" t="s">
        <v>227</v>
      </c>
      <c r="BE220" s="228">
        <f>IF(N220="základní",J220,0)</f>
        <v>0</v>
      </c>
      <c r="BF220" s="228">
        <f>IF(N220="snížená",J220,0)</f>
        <v>0</v>
      </c>
      <c r="BG220" s="228">
        <f>IF(N220="zákl. přenesená",J220,0)</f>
        <v>0</v>
      </c>
      <c r="BH220" s="228">
        <f>IF(N220="sníž. přenesená",J220,0)</f>
        <v>0</v>
      </c>
      <c r="BI220" s="228">
        <f>IF(N220="nulová",J220,0)</f>
        <v>0</v>
      </c>
      <c r="BJ220" s="18" t="s">
        <v>75</v>
      </c>
      <c r="BK220" s="228">
        <f>ROUND(I220*H220,2)</f>
        <v>0</v>
      </c>
      <c r="BL220" s="18" t="s">
        <v>233</v>
      </c>
      <c r="BM220" s="227" t="s">
        <v>1104</v>
      </c>
    </row>
    <row r="221" s="13" customFormat="1">
      <c r="A221" s="13"/>
      <c r="B221" s="234"/>
      <c r="C221" s="235"/>
      <c r="D221" s="229" t="s">
        <v>242</v>
      </c>
      <c r="E221" s="236" t="s">
        <v>19</v>
      </c>
      <c r="F221" s="237" t="s">
        <v>720</v>
      </c>
      <c r="G221" s="235"/>
      <c r="H221" s="238">
        <v>118.602</v>
      </c>
      <c r="I221" s="239"/>
      <c r="J221" s="235"/>
      <c r="K221" s="235"/>
      <c r="L221" s="240"/>
      <c r="M221" s="241"/>
      <c r="N221" s="242"/>
      <c r="O221" s="242"/>
      <c r="P221" s="242"/>
      <c r="Q221" s="242"/>
      <c r="R221" s="242"/>
      <c r="S221" s="242"/>
      <c r="T221" s="24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4" t="s">
        <v>242</v>
      </c>
      <c r="AU221" s="244" t="s">
        <v>79</v>
      </c>
      <c r="AV221" s="13" t="s">
        <v>79</v>
      </c>
      <c r="AW221" s="13" t="s">
        <v>32</v>
      </c>
      <c r="AX221" s="13" t="s">
        <v>75</v>
      </c>
      <c r="AY221" s="244" t="s">
        <v>227</v>
      </c>
    </row>
    <row r="222" s="2" customFormat="1" ht="44.25" customHeight="1">
      <c r="A222" s="39"/>
      <c r="B222" s="40"/>
      <c r="C222" s="216" t="s">
        <v>451</v>
      </c>
      <c r="D222" s="216" t="s">
        <v>229</v>
      </c>
      <c r="E222" s="217" t="s">
        <v>345</v>
      </c>
      <c r="F222" s="218" t="s">
        <v>346</v>
      </c>
      <c r="G222" s="219" t="s">
        <v>238</v>
      </c>
      <c r="H222" s="220">
        <v>2</v>
      </c>
      <c r="I222" s="221"/>
      <c r="J222" s="222">
        <f>ROUND(I222*H222,2)</f>
        <v>0</v>
      </c>
      <c r="K222" s="218" t="s">
        <v>232</v>
      </c>
      <c r="L222" s="45"/>
      <c r="M222" s="223" t="s">
        <v>19</v>
      </c>
      <c r="N222" s="224" t="s">
        <v>42</v>
      </c>
      <c r="O222" s="85"/>
      <c r="P222" s="225">
        <f>O222*H222</f>
        <v>0</v>
      </c>
      <c r="Q222" s="225">
        <v>0</v>
      </c>
      <c r="R222" s="225">
        <f>Q222*H222</f>
        <v>0</v>
      </c>
      <c r="S222" s="225">
        <v>0</v>
      </c>
      <c r="T222" s="226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27" t="s">
        <v>233</v>
      </c>
      <c r="AT222" s="227" t="s">
        <v>229</v>
      </c>
      <c r="AU222" s="227" t="s">
        <v>79</v>
      </c>
      <c r="AY222" s="18" t="s">
        <v>227</v>
      </c>
      <c r="BE222" s="228">
        <f>IF(N222="základní",J222,0)</f>
        <v>0</v>
      </c>
      <c r="BF222" s="228">
        <f>IF(N222="snížená",J222,0)</f>
        <v>0</v>
      </c>
      <c r="BG222" s="228">
        <f>IF(N222="zákl. přenesená",J222,0)</f>
        <v>0</v>
      </c>
      <c r="BH222" s="228">
        <f>IF(N222="sníž. přenesená",J222,0)</f>
        <v>0</v>
      </c>
      <c r="BI222" s="228">
        <f>IF(N222="nulová",J222,0)</f>
        <v>0</v>
      </c>
      <c r="BJ222" s="18" t="s">
        <v>75</v>
      </c>
      <c r="BK222" s="228">
        <f>ROUND(I222*H222,2)</f>
        <v>0</v>
      </c>
      <c r="BL222" s="18" t="s">
        <v>233</v>
      </c>
      <c r="BM222" s="227" t="s">
        <v>1105</v>
      </c>
    </row>
    <row r="223" s="13" customFormat="1">
      <c r="A223" s="13"/>
      <c r="B223" s="234"/>
      <c r="C223" s="235"/>
      <c r="D223" s="229" t="s">
        <v>242</v>
      </c>
      <c r="E223" s="236" t="s">
        <v>19</v>
      </c>
      <c r="F223" s="237" t="s">
        <v>722</v>
      </c>
      <c r="G223" s="235"/>
      <c r="H223" s="238">
        <v>1</v>
      </c>
      <c r="I223" s="239"/>
      <c r="J223" s="235"/>
      <c r="K223" s="235"/>
      <c r="L223" s="240"/>
      <c r="M223" s="241"/>
      <c r="N223" s="242"/>
      <c r="O223" s="242"/>
      <c r="P223" s="242"/>
      <c r="Q223" s="242"/>
      <c r="R223" s="242"/>
      <c r="S223" s="242"/>
      <c r="T223" s="24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4" t="s">
        <v>242</v>
      </c>
      <c r="AU223" s="244" t="s">
        <v>79</v>
      </c>
      <c r="AV223" s="13" t="s">
        <v>79</v>
      </c>
      <c r="AW223" s="13" t="s">
        <v>32</v>
      </c>
      <c r="AX223" s="13" t="s">
        <v>71</v>
      </c>
      <c r="AY223" s="244" t="s">
        <v>227</v>
      </c>
    </row>
    <row r="224" s="13" customFormat="1">
      <c r="A224" s="13"/>
      <c r="B224" s="234"/>
      <c r="C224" s="235"/>
      <c r="D224" s="229" t="s">
        <v>242</v>
      </c>
      <c r="E224" s="236" t="s">
        <v>19</v>
      </c>
      <c r="F224" s="237" t="s">
        <v>723</v>
      </c>
      <c r="G224" s="235"/>
      <c r="H224" s="238">
        <v>1</v>
      </c>
      <c r="I224" s="239"/>
      <c r="J224" s="235"/>
      <c r="K224" s="235"/>
      <c r="L224" s="240"/>
      <c r="M224" s="241"/>
      <c r="N224" s="242"/>
      <c r="O224" s="242"/>
      <c r="P224" s="242"/>
      <c r="Q224" s="242"/>
      <c r="R224" s="242"/>
      <c r="S224" s="242"/>
      <c r="T224" s="24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4" t="s">
        <v>242</v>
      </c>
      <c r="AU224" s="244" t="s">
        <v>79</v>
      </c>
      <c r="AV224" s="13" t="s">
        <v>79</v>
      </c>
      <c r="AW224" s="13" t="s">
        <v>32</v>
      </c>
      <c r="AX224" s="13" t="s">
        <v>71</v>
      </c>
      <c r="AY224" s="244" t="s">
        <v>227</v>
      </c>
    </row>
    <row r="225" s="14" customFormat="1">
      <c r="A225" s="14"/>
      <c r="B225" s="245"/>
      <c r="C225" s="246"/>
      <c r="D225" s="229" t="s">
        <v>242</v>
      </c>
      <c r="E225" s="247" t="s">
        <v>19</v>
      </c>
      <c r="F225" s="248" t="s">
        <v>244</v>
      </c>
      <c r="G225" s="246"/>
      <c r="H225" s="249">
        <v>2</v>
      </c>
      <c r="I225" s="250"/>
      <c r="J225" s="246"/>
      <c r="K225" s="246"/>
      <c r="L225" s="251"/>
      <c r="M225" s="252"/>
      <c r="N225" s="253"/>
      <c r="O225" s="253"/>
      <c r="P225" s="253"/>
      <c r="Q225" s="253"/>
      <c r="R225" s="253"/>
      <c r="S225" s="253"/>
      <c r="T225" s="25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5" t="s">
        <v>242</v>
      </c>
      <c r="AU225" s="255" t="s">
        <v>79</v>
      </c>
      <c r="AV225" s="14" t="s">
        <v>122</v>
      </c>
      <c r="AW225" s="14" t="s">
        <v>32</v>
      </c>
      <c r="AX225" s="14" t="s">
        <v>75</v>
      </c>
      <c r="AY225" s="255" t="s">
        <v>227</v>
      </c>
    </row>
    <row r="226" s="12" customFormat="1" ht="22.8" customHeight="1">
      <c r="A226" s="12"/>
      <c r="B226" s="200"/>
      <c r="C226" s="201"/>
      <c r="D226" s="202" t="s">
        <v>70</v>
      </c>
      <c r="E226" s="214" t="s">
        <v>288</v>
      </c>
      <c r="F226" s="214" t="s">
        <v>399</v>
      </c>
      <c r="G226" s="201"/>
      <c r="H226" s="201"/>
      <c r="I226" s="204"/>
      <c r="J226" s="215">
        <f>BK226</f>
        <v>0</v>
      </c>
      <c r="K226" s="201"/>
      <c r="L226" s="206"/>
      <c r="M226" s="207"/>
      <c r="N226" s="208"/>
      <c r="O226" s="208"/>
      <c r="P226" s="209">
        <f>SUM(P227:P233)</f>
        <v>0</v>
      </c>
      <c r="Q226" s="208"/>
      <c r="R226" s="209">
        <f>SUM(R227:R233)</f>
        <v>0</v>
      </c>
      <c r="S226" s="208"/>
      <c r="T226" s="210">
        <f>SUM(T227:T233)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11" t="s">
        <v>75</v>
      </c>
      <c r="AT226" s="212" t="s">
        <v>70</v>
      </c>
      <c r="AU226" s="212" t="s">
        <v>75</v>
      </c>
      <c r="AY226" s="211" t="s">
        <v>227</v>
      </c>
      <c r="BK226" s="213">
        <f>SUM(BK227:BK233)</f>
        <v>0</v>
      </c>
    </row>
    <row r="227" s="2" customFormat="1" ht="55.5" customHeight="1">
      <c r="A227" s="39"/>
      <c r="B227" s="40"/>
      <c r="C227" s="216" t="s">
        <v>458</v>
      </c>
      <c r="D227" s="216" t="s">
        <v>229</v>
      </c>
      <c r="E227" s="217" t="s">
        <v>1106</v>
      </c>
      <c r="F227" s="218" t="s">
        <v>1107</v>
      </c>
      <c r="G227" s="219" t="s">
        <v>403</v>
      </c>
      <c r="H227" s="220">
        <v>4</v>
      </c>
      <c r="I227" s="221"/>
      <c r="J227" s="222">
        <f>ROUND(I227*H227,2)</f>
        <v>0</v>
      </c>
      <c r="K227" s="218" t="s">
        <v>232</v>
      </c>
      <c r="L227" s="45"/>
      <c r="M227" s="223" t="s">
        <v>19</v>
      </c>
      <c r="N227" s="224" t="s">
        <v>42</v>
      </c>
      <c r="O227" s="85"/>
      <c r="P227" s="225">
        <f>O227*H227</f>
        <v>0</v>
      </c>
      <c r="Q227" s="225">
        <v>0</v>
      </c>
      <c r="R227" s="225">
        <f>Q227*H227</f>
        <v>0</v>
      </c>
      <c r="S227" s="225">
        <v>0</v>
      </c>
      <c r="T227" s="226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27" t="s">
        <v>233</v>
      </c>
      <c r="AT227" s="227" t="s">
        <v>229</v>
      </c>
      <c r="AU227" s="227" t="s">
        <v>79</v>
      </c>
      <c r="AY227" s="18" t="s">
        <v>227</v>
      </c>
      <c r="BE227" s="228">
        <f>IF(N227="základní",J227,0)</f>
        <v>0</v>
      </c>
      <c r="BF227" s="228">
        <f>IF(N227="snížená",J227,0)</f>
        <v>0</v>
      </c>
      <c r="BG227" s="228">
        <f>IF(N227="zákl. přenesená",J227,0)</f>
        <v>0</v>
      </c>
      <c r="BH227" s="228">
        <f>IF(N227="sníž. přenesená",J227,0)</f>
        <v>0</v>
      </c>
      <c r="BI227" s="228">
        <f>IF(N227="nulová",J227,0)</f>
        <v>0</v>
      </c>
      <c r="BJ227" s="18" t="s">
        <v>75</v>
      </c>
      <c r="BK227" s="228">
        <f>ROUND(I227*H227,2)</f>
        <v>0</v>
      </c>
      <c r="BL227" s="18" t="s">
        <v>233</v>
      </c>
      <c r="BM227" s="227" t="s">
        <v>1108</v>
      </c>
    </row>
    <row r="228" s="13" customFormat="1">
      <c r="A228" s="13"/>
      <c r="B228" s="234"/>
      <c r="C228" s="235"/>
      <c r="D228" s="229" t="s">
        <v>242</v>
      </c>
      <c r="E228" s="236" t="s">
        <v>19</v>
      </c>
      <c r="F228" s="237" t="s">
        <v>122</v>
      </c>
      <c r="G228" s="235"/>
      <c r="H228" s="238">
        <v>4</v>
      </c>
      <c r="I228" s="239"/>
      <c r="J228" s="235"/>
      <c r="K228" s="235"/>
      <c r="L228" s="240"/>
      <c r="M228" s="241"/>
      <c r="N228" s="242"/>
      <c r="O228" s="242"/>
      <c r="P228" s="242"/>
      <c r="Q228" s="242"/>
      <c r="R228" s="242"/>
      <c r="S228" s="242"/>
      <c r="T228" s="24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4" t="s">
        <v>242</v>
      </c>
      <c r="AU228" s="244" t="s">
        <v>79</v>
      </c>
      <c r="AV228" s="13" t="s">
        <v>79</v>
      </c>
      <c r="AW228" s="13" t="s">
        <v>32</v>
      </c>
      <c r="AX228" s="13" t="s">
        <v>75</v>
      </c>
      <c r="AY228" s="244" t="s">
        <v>227</v>
      </c>
    </row>
    <row r="229" s="2" customFormat="1" ht="49.05" customHeight="1">
      <c r="A229" s="39"/>
      <c r="B229" s="40"/>
      <c r="C229" s="216" t="s">
        <v>620</v>
      </c>
      <c r="D229" s="216" t="s">
        <v>229</v>
      </c>
      <c r="E229" s="217" t="s">
        <v>1109</v>
      </c>
      <c r="F229" s="218" t="s">
        <v>1110</v>
      </c>
      <c r="G229" s="219" t="s">
        <v>403</v>
      </c>
      <c r="H229" s="220">
        <v>2</v>
      </c>
      <c r="I229" s="221"/>
      <c r="J229" s="222">
        <f>ROUND(I229*H229,2)</f>
        <v>0</v>
      </c>
      <c r="K229" s="218" t="s">
        <v>232</v>
      </c>
      <c r="L229" s="45"/>
      <c r="M229" s="223" t="s">
        <v>19</v>
      </c>
      <c r="N229" s="224" t="s">
        <v>42</v>
      </c>
      <c r="O229" s="85"/>
      <c r="P229" s="225">
        <f>O229*H229</f>
        <v>0</v>
      </c>
      <c r="Q229" s="225">
        <v>0</v>
      </c>
      <c r="R229" s="225">
        <f>Q229*H229</f>
        <v>0</v>
      </c>
      <c r="S229" s="225">
        <v>0</v>
      </c>
      <c r="T229" s="226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27" t="s">
        <v>233</v>
      </c>
      <c r="AT229" s="227" t="s">
        <v>229</v>
      </c>
      <c r="AU229" s="227" t="s">
        <v>79</v>
      </c>
      <c r="AY229" s="18" t="s">
        <v>227</v>
      </c>
      <c r="BE229" s="228">
        <f>IF(N229="základní",J229,0)</f>
        <v>0</v>
      </c>
      <c r="BF229" s="228">
        <f>IF(N229="snížená",J229,0)</f>
        <v>0</v>
      </c>
      <c r="BG229" s="228">
        <f>IF(N229="zákl. přenesená",J229,0)</f>
        <v>0</v>
      </c>
      <c r="BH229" s="228">
        <f>IF(N229="sníž. přenesená",J229,0)</f>
        <v>0</v>
      </c>
      <c r="BI229" s="228">
        <f>IF(N229="nulová",J229,0)</f>
        <v>0</v>
      </c>
      <c r="BJ229" s="18" t="s">
        <v>75</v>
      </c>
      <c r="BK229" s="228">
        <f>ROUND(I229*H229,2)</f>
        <v>0</v>
      </c>
      <c r="BL229" s="18" t="s">
        <v>233</v>
      </c>
      <c r="BM229" s="227" t="s">
        <v>1111</v>
      </c>
    </row>
    <row r="230" s="13" customFormat="1">
      <c r="A230" s="13"/>
      <c r="B230" s="234"/>
      <c r="C230" s="235"/>
      <c r="D230" s="229" t="s">
        <v>242</v>
      </c>
      <c r="E230" s="236" t="s">
        <v>19</v>
      </c>
      <c r="F230" s="237" t="s">
        <v>79</v>
      </c>
      <c r="G230" s="235"/>
      <c r="H230" s="238">
        <v>2</v>
      </c>
      <c r="I230" s="239"/>
      <c r="J230" s="235"/>
      <c r="K230" s="235"/>
      <c r="L230" s="240"/>
      <c r="M230" s="241"/>
      <c r="N230" s="242"/>
      <c r="O230" s="242"/>
      <c r="P230" s="242"/>
      <c r="Q230" s="242"/>
      <c r="R230" s="242"/>
      <c r="S230" s="242"/>
      <c r="T230" s="24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4" t="s">
        <v>242</v>
      </c>
      <c r="AU230" s="244" t="s">
        <v>79</v>
      </c>
      <c r="AV230" s="13" t="s">
        <v>79</v>
      </c>
      <c r="AW230" s="13" t="s">
        <v>32</v>
      </c>
      <c r="AX230" s="13" t="s">
        <v>75</v>
      </c>
      <c r="AY230" s="244" t="s">
        <v>227</v>
      </c>
    </row>
    <row r="231" s="2" customFormat="1" ht="55.5" customHeight="1">
      <c r="A231" s="39"/>
      <c r="B231" s="40"/>
      <c r="C231" s="216" t="s">
        <v>177</v>
      </c>
      <c r="D231" s="216" t="s">
        <v>229</v>
      </c>
      <c r="E231" s="217" t="s">
        <v>410</v>
      </c>
      <c r="F231" s="218" t="s">
        <v>411</v>
      </c>
      <c r="G231" s="219" t="s">
        <v>180</v>
      </c>
      <c r="H231" s="220">
        <v>100</v>
      </c>
      <c r="I231" s="221"/>
      <c r="J231" s="222">
        <f>ROUND(I231*H231,2)</f>
        <v>0</v>
      </c>
      <c r="K231" s="218" t="s">
        <v>232</v>
      </c>
      <c r="L231" s="45"/>
      <c r="M231" s="223" t="s">
        <v>19</v>
      </c>
      <c r="N231" s="224" t="s">
        <v>42</v>
      </c>
      <c r="O231" s="85"/>
      <c r="P231" s="225">
        <f>O231*H231</f>
        <v>0</v>
      </c>
      <c r="Q231" s="225">
        <v>0</v>
      </c>
      <c r="R231" s="225">
        <f>Q231*H231</f>
        <v>0</v>
      </c>
      <c r="S231" s="225">
        <v>0</v>
      </c>
      <c r="T231" s="226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27" t="s">
        <v>233</v>
      </c>
      <c r="AT231" s="227" t="s">
        <v>229</v>
      </c>
      <c r="AU231" s="227" t="s">
        <v>79</v>
      </c>
      <c r="AY231" s="18" t="s">
        <v>227</v>
      </c>
      <c r="BE231" s="228">
        <f>IF(N231="základní",J231,0)</f>
        <v>0</v>
      </c>
      <c r="BF231" s="228">
        <f>IF(N231="snížená",J231,0)</f>
        <v>0</v>
      </c>
      <c r="BG231" s="228">
        <f>IF(N231="zákl. přenesená",J231,0)</f>
        <v>0</v>
      </c>
      <c r="BH231" s="228">
        <f>IF(N231="sníž. přenesená",J231,0)</f>
        <v>0</v>
      </c>
      <c r="BI231" s="228">
        <f>IF(N231="nulová",J231,0)</f>
        <v>0</v>
      </c>
      <c r="BJ231" s="18" t="s">
        <v>75</v>
      </c>
      <c r="BK231" s="228">
        <f>ROUND(I231*H231,2)</f>
        <v>0</v>
      </c>
      <c r="BL231" s="18" t="s">
        <v>233</v>
      </c>
      <c r="BM231" s="227" t="s">
        <v>1112</v>
      </c>
    </row>
    <row r="232" s="2" customFormat="1">
      <c r="A232" s="39"/>
      <c r="B232" s="40"/>
      <c r="C232" s="41"/>
      <c r="D232" s="229" t="s">
        <v>240</v>
      </c>
      <c r="E232" s="41"/>
      <c r="F232" s="230" t="s">
        <v>292</v>
      </c>
      <c r="G232" s="41"/>
      <c r="H232" s="41"/>
      <c r="I232" s="231"/>
      <c r="J232" s="41"/>
      <c r="K232" s="41"/>
      <c r="L232" s="45"/>
      <c r="M232" s="232"/>
      <c r="N232" s="233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240</v>
      </c>
      <c r="AU232" s="18" t="s">
        <v>79</v>
      </c>
    </row>
    <row r="233" s="13" customFormat="1">
      <c r="A233" s="13"/>
      <c r="B233" s="234"/>
      <c r="C233" s="235"/>
      <c r="D233" s="229" t="s">
        <v>242</v>
      </c>
      <c r="E233" s="236" t="s">
        <v>19</v>
      </c>
      <c r="F233" s="237" t="s">
        <v>1113</v>
      </c>
      <c r="G233" s="235"/>
      <c r="H233" s="238">
        <v>100</v>
      </c>
      <c r="I233" s="239"/>
      <c r="J233" s="235"/>
      <c r="K233" s="235"/>
      <c r="L233" s="240"/>
      <c r="M233" s="241"/>
      <c r="N233" s="242"/>
      <c r="O233" s="242"/>
      <c r="P233" s="242"/>
      <c r="Q233" s="242"/>
      <c r="R233" s="242"/>
      <c r="S233" s="242"/>
      <c r="T233" s="24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4" t="s">
        <v>242</v>
      </c>
      <c r="AU233" s="244" t="s">
        <v>79</v>
      </c>
      <c r="AV233" s="13" t="s">
        <v>79</v>
      </c>
      <c r="AW233" s="13" t="s">
        <v>32</v>
      </c>
      <c r="AX233" s="13" t="s">
        <v>75</v>
      </c>
      <c r="AY233" s="244" t="s">
        <v>227</v>
      </c>
    </row>
    <row r="234" s="12" customFormat="1" ht="22.8" customHeight="1">
      <c r="A234" s="12"/>
      <c r="B234" s="200"/>
      <c r="C234" s="201"/>
      <c r="D234" s="202" t="s">
        <v>70</v>
      </c>
      <c r="E234" s="214" t="s">
        <v>294</v>
      </c>
      <c r="F234" s="214" t="s">
        <v>724</v>
      </c>
      <c r="G234" s="201"/>
      <c r="H234" s="201"/>
      <c r="I234" s="204"/>
      <c r="J234" s="215">
        <f>BK234</f>
        <v>0</v>
      </c>
      <c r="K234" s="201"/>
      <c r="L234" s="206"/>
      <c r="M234" s="207"/>
      <c r="N234" s="208"/>
      <c r="O234" s="208"/>
      <c r="P234" s="209">
        <f>SUM(P235:P244)</f>
        <v>0</v>
      </c>
      <c r="Q234" s="208"/>
      <c r="R234" s="209">
        <f>SUM(R235:R244)</f>
        <v>1.376144</v>
      </c>
      <c r="S234" s="208"/>
      <c r="T234" s="210">
        <f>SUM(T235:T244)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11" t="s">
        <v>75</v>
      </c>
      <c r="AT234" s="212" t="s">
        <v>70</v>
      </c>
      <c r="AU234" s="212" t="s">
        <v>75</v>
      </c>
      <c r="AY234" s="211" t="s">
        <v>227</v>
      </c>
      <c r="BK234" s="213">
        <f>SUM(BK235:BK244)</f>
        <v>0</v>
      </c>
    </row>
    <row r="235" s="2" customFormat="1" ht="33" customHeight="1">
      <c r="A235" s="39"/>
      <c r="B235" s="40"/>
      <c r="C235" s="216" t="s">
        <v>624</v>
      </c>
      <c r="D235" s="216" t="s">
        <v>229</v>
      </c>
      <c r="E235" s="217" t="s">
        <v>378</v>
      </c>
      <c r="F235" s="218" t="s">
        <v>379</v>
      </c>
      <c r="G235" s="219" t="s">
        <v>180</v>
      </c>
      <c r="H235" s="220">
        <v>10.800000000000001</v>
      </c>
      <c r="I235" s="221"/>
      <c r="J235" s="222">
        <f>ROUND(I235*H235,2)</f>
        <v>0</v>
      </c>
      <c r="K235" s="218" t="s">
        <v>232</v>
      </c>
      <c r="L235" s="45"/>
      <c r="M235" s="223" t="s">
        <v>19</v>
      </c>
      <c r="N235" s="224" t="s">
        <v>42</v>
      </c>
      <c r="O235" s="85"/>
      <c r="P235" s="225">
        <f>O235*H235</f>
        <v>0</v>
      </c>
      <c r="Q235" s="225">
        <v>0</v>
      </c>
      <c r="R235" s="225">
        <f>Q235*H235</f>
        <v>0</v>
      </c>
      <c r="S235" s="225">
        <v>0</v>
      </c>
      <c r="T235" s="226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27" t="s">
        <v>122</v>
      </c>
      <c r="AT235" s="227" t="s">
        <v>229</v>
      </c>
      <c r="AU235" s="227" t="s">
        <v>79</v>
      </c>
      <c r="AY235" s="18" t="s">
        <v>227</v>
      </c>
      <c r="BE235" s="228">
        <f>IF(N235="základní",J235,0)</f>
        <v>0</v>
      </c>
      <c r="BF235" s="228">
        <f>IF(N235="snížená",J235,0)</f>
        <v>0</v>
      </c>
      <c r="BG235" s="228">
        <f>IF(N235="zákl. přenesená",J235,0)</f>
        <v>0</v>
      </c>
      <c r="BH235" s="228">
        <f>IF(N235="sníž. přenesená",J235,0)</f>
        <v>0</v>
      </c>
      <c r="BI235" s="228">
        <f>IF(N235="nulová",J235,0)</f>
        <v>0</v>
      </c>
      <c r="BJ235" s="18" t="s">
        <v>75</v>
      </c>
      <c r="BK235" s="228">
        <f>ROUND(I235*H235,2)</f>
        <v>0</v>
      </c>
      <c r="BL235" s="18" t="s">
        <v>122</v>
      </c>
      <c r="BM235" s="227" t="s">
        <v>1114</v>
      </c>
    </row>
    <row r="236" s="13" customFormat="1">
      <c r="A236" s="13"/>
      <c r="B236" s="234"/>
      <c r="C236" s="235"/>
      <c r="D236" s="229" t="s">
        <v>242</v>
      </c>
      <c r="E236" s="236" t="s">
        <v>499</v>
      </c>
      <c r="F236" s="237" t="s">
        <v>178</v>
      </c>
      <c r="G236" s="235"/>
      <c r="H236" s="238">
        <v>10.800000000000001</v>
      </c>
      <c r="I236" s="239"/>
      <c r="J236" s="235"/>
      <c r="K236" s="235"/>
      <c r="L236" s="240"/>
      <c r="M236" s="241"/>
      <c r="N236" s="242"/>
      <c r="O236" s="242"/>
      <c r="P236" s="242"/>
      <c r="Q236" s="242"/>
      <c r="R236" s="242"/>
      <c r="S236" s="242"/>
      <c r="T236" s="24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4" t="s">
        <v>242</v>
      </c>
      <c r="AU236" s="244" t="s">
        <v>79</v>
      </c>
      <c r="AV236" s="13" t="s">
        <v>79</v>
      </c>
      <c r="AW236" s="13" t="s">
        <v>32</v>
      </c>
      <c r="AX236" s="13" t="s">
        <v>75</v>
      </c>
      <c r="AY236" s="244" t="s">
        <v>227</v>
      </c>
    </row>
    <row r="237" s="2" customFormat="1" ht="16.5" customHeight="1">
      <c r="A237" s="39"/>
      <c r="B237" s="40"/>
      <c r="C237" s="266" t="s">
        <v>627</v>
      </c>
      <c r="D237" s="266" t="s">
        <v>328</v>
      </c>
      <c r="E237" s="267" t="s">
        <v>382</v>
      </c>
      <c r="F237" s="268" t="s">
        <v>383</v>
      </c>
      <c r="G237" s="269" t="s">
        <v>180</v>
      </c>
      <c r="H237" s="270">
        <v>10.800000000000001</v>
      </c>
      <c r="I237" s="271"/>
      <c r="J237" s="272">
        <f>ROUND(I237*H237,2)</f>
        <v>0</v>
      </c>
      <c r="K237" s="268" t="s">
        <v>232</v>
      </c>
      <c r="L237" s="273"/>
      <c r="M237" s="274" t="s">
        <v>19</v>
      </c>
      <c r="N237" s="275" t="s">
        <v>42</v>
      </c>
      <c r="O237" s="85"/>
      <c r="P237" s="225">
        <f>O237*H237</f>
        <v>0</v>
      </c>
      <c r="Q237" s="225">
        <v>0</v>
      </c>
      <c r="R237" s="225">
        <f>Q237*H237</f>
        <v>0</v>
      </c>
      <c r="S237" s="225">
        <v>0</v>
      </c>
      <c r="T237" s="226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27" t="s">
        <v>274</v>
      </c>
      <c r="AT237" s="227" t="s">
        <v>328</v>
      </c>
      <c r="AU237" s="227" t="s">
        <v>79</v>
      </c>
      <c r="AY237" s="18" t="s">
        <v>227</v>
      </c>
      <c r="BE237" s="228">
        <f>IF(N237="základní",J237,0)</f>
        <v>0</v>
      </c>
      <c r="BF237" s="228">
        <f>IF(N237="snížená",J237,0)</f>
        <v>0</v>
      </c>
      <c r="BG237" s="228">
        <f>IF(N237="zákl. přenesená",J237,0)</f>
        <v>0</v>
      </c>
      <c r="BH237" s="228">
        <f>IF(N237="sníž. přenesená",J237,0)</f>
        <v>0</v>
      </c>
      <c r="BI237" s="228">
        <f>IF(N237="nulová",J237,0)</f>
        <v>0</v>
      </c>
      <c r="BJ237" s="18" t="s">
        <v>75</v>
      </c>
      <c r="BK237" s="228">
        <f>ROUND(I237*H237,2)</f>
        <v>0</v>
      </c>
      <c r="BL237" s="18" t="s">
        <v>122</v>
      </c>
      <c r="BM237" s="227" t="s">
        <v>1115</v>
      </c>
    </row>
    <row r="238" s="13" customFormat="1">
      <c r="A238" s="13"/>
      <c r="B238" s="234"/>
      <c r="C238" s="235"/>
      <c r="D238" s="229" t="s">
        <v>242</v>
      </c>
      <c r="E238" s="236" t="s">
        <v>19</v>
      </c>
      <c r="F238" s="237" t="s">
        <v>1116</v>
      </c>
      <c r="G238" s="235"/>
      <c r="H238" s="238">
        <v>10.800000000000001</v>
      </c>
      <c r="I238" s="239"/>
      <c r="J238" s="235"/>
      <c r="K238" s="235"/>
      <c r="L238" s="240"/>
      <c r="M238" s="241"/>
      <c r="N238" s="242"/>
      <c r="O238" s="242"/>
      <c r="P238" s="242"/>
      <c r="Q238" s="242"/>
      <c r="R238" s="242"/>
      <c r="S238" s="242"/>
      <c r="T238" s="24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4" t="s">
        <v>242</v>
      </c>
      <c r="AU238" s="244" t="s">
        <v>79</v>
      </c>
      <c r="AV238" s="13" t="s">
        <v>79</v>
      </c>
      <c r="AW238" s="13" t="s">
        <v>32</v>
      </c>
      <c r="AX238" s="13" t="s">
        <v>75</v>
      </c>
      <c r="AY238" s="244" t="s">
        <v>227</v>
      </c>
    </row>
    <row r="239" s="2" customFormat="1" ht="16.5" customHeight="1">
      <c r="A239" s="39"/>
      <c r="B239" s="40"/>
      <c r="C239" s="266" t="s">
        <v>630</v>
      </c>
      <c r="D239" s="266" t="s">
        <v>328</v>
      </c>
      <c r="E239" s="267" t="s">
        <v>387</v>
      </c>
      <c r="F239" s="268" t="s">
        <v>388</v>
      </c>
      <c r="G239" s="269" t="s">
        <v>168</v>
      </c>
      <c r="H239" s="270">
        <v>0.61599999999999999</v>
      </c>
      <c r="I239" s="271"/>
      <c r="J239" s="272">
        <f>ROUND(I239*H239,2)</f>
        <v>0</v>
      </c>
      <c r="K239" s="268" t="s">
        <v>232</v>
      </c>
      <c r="L239" s="273"/>
      <c r="M239" s="274" t="s">
        <v>19</v>
      </c>
      <c r="N239" s="275" t="s">
        <v>42</v>
      </c>
      <c r="O239" s="85"/>
      <c r="P239" s="225">
        <f>O239*H239</f>
        <v>0</v>
      </c>
      <c r="Q239" s="225">
        <v>2.234</v>
      </c>
      <c r="R239" s="225">
        <f>Q239*H239</f>
        <v>1.376144</v>
      </c>
      <c r="S239" s="225">
        <v>0</v>
      </c>
      <c r="T239" s="226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27" t="s">
        <v>274</v>
      </c>
      <c r="AT239" s="227" t="s">
        <v>328</v>
      </c>
      <c r="AU239" s="227" t="s">
        <v>79</v>
      </c>
      <c r="AY239" s="18" t="s">
        <v>227</v>
      </c>
      <c r="BE239" s="228">
        <f>IF(N239="základní",J239,0)</f>
        <v>0</v>
      </c>
      <c r="BF239" s="228">
        <f>IF(N239="snížená",J239,0)</f>
        <v>0</v>
      </c>
      <c r="BG239" s="228">
        <f>IF(N239="zákl. přenesená",J239,0)</f>
        <v>0</v>
      </c>
      <c r="BH239" s="228">
        <f>IF(N239="sníž. přenesená",J239,0)</f>
        <v>0</v>
      </c>
      <c r="BI239" s="228">
        <f>IF(N239="nulová",J239,0)</f>
        <v>0</v>
      </c>
      <c r="BJ239" s="18" t="s">
        <v>75</v>
      </c>
      <c r="BK239" s="228">
        <f>ROUND(I239*H239,2)</f>
        <v>0</v>
      </c>
      <c r="BL239" s="18" t="s">
        <v>122</v>
      </c>
      <c r="BM239" s="227" t="s">
        <v>1117</v>
      </c>
    </row>
    <row r="240" s="13" customFormat="1">
      <c r="A240" s="13"/>
      <c r="B240" s="234"/>
      <c r="C240" s="235"/>
      <c r="D240" s="229" t="s">
        <v>242</v>
      </c>
      <c r="E240" s="236" t="s">
        <v>19</v>
      </c>
      <c r="F240" s="237" t="s">
        <v>647</v>
      </c>
      <c r="G240" s="235"/>
      <c r="H240" s="238">
        <v>0.61599999999999999</v>
      </c>
      <c r="I240" s="239"/>
      <c r="J240" s="235"/>
      <c r="K240" s="235"/>
      <c r="L240" s="240"/>
      <c r="M240" s="241"/>
      <c r="N240" s="242"/>
      <c r="O240" s="242"/>
      <c r="P240" s="242"/>
      <c r="Q240" s="242"/>
      <c r="R240" s="242"/>
      <c r="S240" s="242"/>
      <c r="T240" s="24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4" t="s">
        <v>242</v>
      </c>
      <c r="AU240" s="244" t="s">
        <v>79</v>
      </c>
      <c r="AV240" s="13" t="s">
        <v>79</v>
      </c>
      <c r="AW240" s="13" t="s">
        <v>32</v>
      </c>
      <c r="AX240" s="13" t="s">
        <v>75</v>
      </c>
      <c r="AY240" s="244" t="s">
        <v>227</v>
      </c>
    </row>
    <row r="241" s="2" customFormat="1" ht="78" customHeight="1">
      <c r="A241" s="39"/>
      <c r="B241" s="40"/>
      <c r="C241" s="216" t="s">
        <v>1118</v>
      </c>
      <c r="D241" s="216" t="s">
        <v>229</v>
      </c>
      <c r="E241" s="217" t="s">
        <v>734</v>
      </c>
      <c r="F241" s="218" t="s">
        <v>735</v>
      </c>
      <c r="G241" s="219" t="s">
        <v>259</v>
      </c>
      <c r="H241" s="220">
        <v>1.355</v>
      </c>
      <c r="I241" s="221"/>
      <c r="J241" s="222">
        <f>ROUND(I241*H241,2)</f>
        <v>0</v>
      </c>
      <c r="K241" s="218" t="s">
        <v>232</v>
      </c>
      <c r="L241" s="45"/>
      <c r="M241" s="223" t="s">
        <v>19</v>
      </c>
      <c r="N241" s="224" t="s">
        <v>42</v>
      </c>
      <c r="O241" s="85"/>
      <c r="P241" s="225">
        <f>O241*H241</f>
        <v>0</v>
      </c>
      <c r="Q241" s="225">
        <v>0</v>
      </c>
      <c r="R241" s="225">
        <f>Q241*H241</f>
        <v>0</v>
      </c>
      <c r="S241" s="225">
        <v>0</v>
      </c>
      <c r="T241" s="226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27" t="s">
        <v>233</v>
      </c>
      <c r="AT241" s="227" t="s">
        <v>229</v>
      </c>
      <c r="AU241" s="227" t="s">
        <v>79</v>
      </c>
      <c r="AY241" s="18" t="s">
        <v>227</v>
      </c>
      <c r="BE241" s="228">
        <f>IF(N241="základní",J241,0)</f>
        <v>0</v>
      </c>
      <c r="BF241" s="228">
        <f>IF(N241="snížená",J241,0)</f>
        <v>0</v>
      </c>
      <c r="BG241" s="228">
        <f>IF(N241="zákl. přenesená",J241,0)</f>
        <v>0</v>
      </c>
      <c r="BH241" s="228">
        <f>IF(N241="sníž. přenesená",J241,0)</f>
        <v>0</v>
      </c>
      <c r="BI241" s="228">
        <f>IF(N241="nulová",J241,0)</f>
        <v>0</v>
      </c>
      <c r="BJ241" s="18" t="s">
        <v>75</v>
      </c>
      <c r="BK241" s="228">
        <f>ROUND(I241*H241,2)</f>
        <v>0</v>
      </c>
      <c r="BL241" s="18" t="s">
        <v>233</v>
      </c>
      <c r="BM241" s="227" t="s">
        <v>1119</v>
      </c>
    </row>
    <row r="242" s="13" customFormat="1">
      <c r="A242" s="13"/>
      <c r="B242" s="234"/>
      <c r="C242" s="235"/>
      <c r="D242" s="229" t="s">
        <v>242</v>
      </c>
      <c r="E242" s="236" t="s">
        <v>19</v>
      </c>
      <c r="F242" s="237" t="s">
        <v>737</v>
      </c>
      <c r="G242" s="235"/>
      <c r="H242" s="238">
        <v>1.355</v>
      </c>
      <c r="I242" s="239"/>
      <c r="J242" s="235"/>
      <c r="K242" s="235"/>
      <c r="L242" s="240"/>
      <c r="M242" s="241"/>
      <c r="N242" s="242"/>
      <c r="O242" s="242"/>
      <c r="P242" s="242"/>
      <c r="Q242" s="242"/>
      <c r="R242" s="242"/>
      <c r="S242" s="242"/>
      <c r="T242" s="24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4" t="s">
        <v>242</v>
      </c>
      <c r="AU242" s="244" t="s">
        <v>79</v>
      </c>
      <c r="AV242" s="13" t="s">
        <v>79</v>
      </c>
      <c r="AW242" s="13" t="s">
        <v>32</v>
      </c>
      <c r="AX242" s="13" t="s">
        <v>75</v>
      </c>
      <c r="AY242" s="244" t="s">
        <v>227</v>
      </c>
    </row>
    <row r="243" s="2" customFormat="1" ht="90" customHeight="1">
      <c r="A243" s="39"/>
      <c r="B243" s="40"/>
      <c r="C243" s="216" t="s">
        <v>651</v>
      </c>
      <c r="D243" s="216" t="s">
        <v>229</v>
      </c>
      <c r="E243" s="217" t="s">
        <v>395</v>
      </c>
      <c r="F243" s="218" t="s">
        <v>396</v>
      </c>
      <c r="G243" s="219" t="s">
        <v>259</v>
      </c>
      <c r="H243" s="220">
        <v>23.111999999999998</v>
      </c>
      <c r="I243" s="221"/>
      <c r="J243" s="222">
        <f>ROUND(I243*H243,2)</f>
        <v>0</v>
      </c>
      <c r="K243" s="218" t="s">
        <v>232</v>
      </c>
      <c r="L243" s="45"/>
      <c r="M243" s="223" t="s">
        <v>19</v>
      </c>
      <c r="N243" s="224" t="s">
        <v>42</v>
      </c>
      <c r="O243" s="85"/>
      <c r="P243" s="225">
        <f>O243*H243</f>
        <v>0</v>
      </c>
      <c r="Q243" s="225">
        <v>0</v>
      </c>
      <c r="R243" s="225">
        <f>Q243*H243</f>
        <v>0</v>
      </c>
      <c r="S243" s="225">
        <v>0</v>
      </c>
      <c r="T243" s="226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27" t="s">
        <v>233</v>
      </c>
      <c r="AT243" s="227" t="s">
        <v>229</v>
      </c>
      <c r="AU243" s="227" t="s">
        <v>79</v>
      </c>
      <c r="AY243" s="18" t="s">
        <v>227</v>
      </c>
      <c r="BE243" s="228">
        <f>IF(N243="základní",J243,0)</f>
        <v>0</v>
      </c>
      <c r="BF243" s="228">
        <f>IF(N243="snížená",J243,0)</f>
        <v>0</v>
      </c>
      <c r="BG243" s="228">
        <f>IF(N243="zákl. přenesená",J243,0)</f>
        <v>0</v>
      </c>
      <c r="BH243" s="228">
        <f>IF(N243="sníž. přenesená",J243,0)</f>
        <v>0</v>
      </c>
      <c r="BI243" s="228">
        <f>IF(N243="nulová",J243,0)</f>
        <v>0</v>
      </c>
      <c r="BJ243" s="18" t="s">
        <v>75</v>
      </c>
      <c r="BK243" s="228">
        <f>ROUND(I243*H243,2)</f>
        <v>0</v>
      </c>
      <c r="BL243" s="18" t="s">
        <v>233</v>
      </c>
      <c r="BM243" s="227" t="s">
        <v>1120</v>
      </c>
    </row>
    <row r="244" s="13" customFormat="1">
      <c r="A244" s="13"/>
      <c r="B244" s="234"/>
      <c r="C244" s="235"/>
      <c r="D244" s="229" t="s">
        <v>242</v>
      </c>
      <c r="E244" s="236" t="s">
        <v>19</v>
      </c>
      <c r="F244" s="237" t="s">
        <v>733</v>
      </c>
      <c r="G244" s="235"/>
      <c r="H244" s="238">
        <v>23.111999999999998</v>
      </c>
      <c r="I244" s="239"/>
      <c r="J244" s="235"/>
      <c r="K244" s="235"/>
      <c r="L244" s="240"/>
      <c r="M244" s="241"/>
      <c r="N244" s="242"/>
      <c r="O244" s="242"/>
      <c r="P244" s="242"/>
      <c r="Q244" s="242"/>
      <c r="R244" s="242"/>
      <c r="S244" s="242"/>
      <c r="T244" s="24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4" t="s">
        <v>242</v>
      </c>
      <c r="AU244" s="244" t="s">
        <v>79</v>
      </c>
      <c r="AV244" s="13" t="s">
        <v>79</v>
      </c>
      <c r="AW244" s="13" t="s">
        <v>32</v>
      </c>
      <c r="AX244" s="13" t="s">
        <v>75</v>
      </c>
      <c r="AY244" s="244" t="s">
        <v>227</v>
      </c>
    </row>
    <row r="245" s="12" customFormat="1" ht="22.8" customHeight="1">
      <c r="A245" s="12"/>
      <c r="B245" s="200"/>
      <c r="C245" s="201"/>
      <c r="D245" s="202" t="s">
        <v>70</v>
      </c>
      <c r="E245" s="214" t="s">
        <v>300</v>
      </c>
      <c r="F245" s="214" t="s">
        <v>419</v>
      </c>
      <c r="G245" s="201"/>
      <c r="H245" s="201"/>
      <c r="I245" s="204"/>
      <c r="J245" s="215">
        <f>BK245</f>
        <v>0</v>
      </c>
      <c r="K245" s="201"/>
      <c r="L245" s="206"/>
      <c r="M245" s="207"/>
      <c r="N245" s="208"/>
      <c r="O245" s="208"/>
      <c r="P245" s="209">
        <f>SUM(P246:P271)</f>
        <v>0</v>
      </c>
      <c r="Q245" s="208"/>
      <c r="R245" s="209">
        <f>SUM(R246:R271)</f>
        <v>26.97325</v>
      </c>
      <c r="S245" s="208"/>
      <c r="T245" s="210">
        <f>SUM(T246:T271)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11" t="s">
        <v>75</v>
      </c>
      <c r="AT245" s="212" t="s">
        <v>70</v>
      </c>
      <c r="AU245" s="212" t="s">
        <v>75</v>
      </c>
      <c r="AY245" s="211" t="s">
        <v>227</v>
      </c>
      <c r="BK245" s="213">
        <f>SUM(BK246:BK271)</f>
        <v>0</v>
      </c>
    </row>
    <row r="246" s="2" customFormat="1" ht="37.8" customHeight="1">
      <c r="A246" s="39"/>
      <c r="B246" s="40"/>
      <c r="C246" s="216" t="s">
        <v>1121</v>
      </c>
      <c r="D246" s="216" t="s">
        <v>229</v>
      </c>
      <c r="E246" s="217" t="s">
        <v>421</v>
      </c>
      <c r="F246" s="218" t="s">
        <v>422</v>
      </c>
      <c r="G246" s="219" t="s">
        <v>172</v>
      </c>
      <c r="H246" s="220">
        <v>20</v>
      </c>
      <c r="I246" s="221"/>
      <c r="J246" s="222">
        <f>ROUND(I246*H246,2)</f>
        <v>0</v>
      </c>
      <c r="K246" s="218" t="s">
        <v>232</v>
      </c>
      <c r="L246" s="45"/>
      <c r="M246" s="223" t="s">
        <v>19</v>
      </c>
      <c r="N246" s="224" t="s">
        <v>42</v>
      </c>
      <c r="O246" s="85"/>
      <c r="P246" s="225">
        <f>O246*H246</f>
        <v>0</v>
      </c>
      <c r="Q246" s="225">
        <v>0</v>
      </c>
      <c r="R246" s="225">
        <f>Q246*H246</f>
        <v>0</v>
      </c>
      <c r="S246" s="225">
        <v>0</v>
      </c>
      <c r="T246" s="226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27" t="s">
        <v>122</v>
      </c>
      <c r="AT246" s="227" t="s">
        <v>229</v>
      </c>
      <c r="AU246" s="227" t="s">
        <v>79</v>
      </c>
      <c r="AY246" s="18" t="s">
        <v>227</v>
      </c>
      <c r="BE246" s="228">
        <f>IF(N246="základní",J246,0)</f>
        <v>0</v>
      </c>
      <c r="BF246" s="228">
        <f>IF(N246="snížená",J246,0)</f>
        <v>0</v>
      </c>
      <c r="BG246" s="228">
        <f>IF(N246="zákl. přenesená",J246,0)</f>
        <v>0</v>
      </c>
      <c r="BH246" s="228">
        <f>IF(N246="sníž. přenesená",J246,0)</f>
        <v>0</v>
      </c>
      <c r="BI246" s="228">
        <f>IF(N246="nulová",J246,0)</f>
        <v>0</v>
      </c>
      <c r="BJ246" s="18" t="s">
        <v>75</v>
      </c>
      <c r="BK246" s="228">
        <f>ROUND(I246*H246,2)</f>
        <v>0</v>
      </c>
      <c r="BL246" s="18" t="s">
        <v>122</v>
      </c>
      <c r="BM246" s="227" t="s">
        <v>1122</v>
      </c>
    </row>
    <row r="247" s="13" customFormat="1">
      <c r="A247" s="13"/>
      <c r="B247" s="234"/>
      <c r="C247" s="235"/>
      <c r="D247" s="229" t="s">
        <v>242</v>
      </c>
      <c r="E247" s="236" t="s">
        <v>19</v>
      </c>
      <c r="F247" s="237" t="s">
        <v>175</v>
      </c>
      <c r="G247" s="235"/>
      <c r="H247" s="238">
        <v>20</v>
      </c>
      <c r="I247" s="239"/>
      <c r="J247" s="235"/>
      <c r="K247" s="235"/>
      <c r="L247" s="240"/>
      <c r="M247" s="241"/>
      <c r="N247" s="242"/>
      <c r="O247" s="242"/>
      <c r="P247" s="242"/>
      <c r="Q247" s="242"/>
      <c r="R247" s="242"/>
      <c r="S247" s="242"/>
      <c r="T247" s="24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4" t="s">
        <v>242</v>
      </c>
      <c r="AU247" s="244" t="s">
        <v>79</v>
      </c>
      <c r="AV247" s="13" t="s">
        <v>79</v>
      </c>
      <c r="AW247" s="13" t="s">
        <v>32</v>
      </c>
      <c r="AX247" s="13" t="s">
        <v>75</v>
      </c>
      <c r="AY247" s="244" t="s">
        <v>227</v>
      </c>
    </row>
    <row r="248" s="2" customFormat="1" ht="44.25" customHeight="1">
      <c r="A248" s="39"/>
      <c r="B248" s="40"/>
      <c r="C248" s="216" t="s">
        <v>1123</v>
      </c>
      <c r="D248" s="216" t="s">
        <v>229</v>
      </c>
      <c r="E248" s="217" t="s">
        <v>740</v>
      </c>
      <c r="F248" s="218" t="s">
        <v>741</v>
      </c>
      <c r="G248" s="219" t="s">
        <v>172</v>
      </c>
      <c r="H248" s="220">
        <v>75</v>
      </c>
      <c r="I248" s="221"/>
      <c r="J248" s="222">
        <f>ROUND(I248*H248,2)</f>
        <v>0</v>
      </c>
      <c r="K248" s="218" t="s">
        <v>232</v>
      </c>
      <c r="L248" s="45"/>
      <c r="M248" s="223" t="s">
        <v>19</v>
      </c>
      <c r="N248" s="224" t="s">
        <v>42</v>
      </c>
      <c r="O248" s="85"/>
      <c r="P248" s="225">
        <f>O248*H248</f>
        <v>0</v>
      </c>
      <c r="Q248" s="225">
        <v>0</v>
      </c>
      <c r="R248" s="225">
        <f>Q248*H248</f>
        <v>0</v>
      </c>
      <c r="S248" s="225">
        <v>0</v>
      </c>
      <c r="T248" s="226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27" t="s">
        <v>122</v>
      </c>
      <c r="AT248" s="227" t="s">
        <v>229</v>
      </c>
      <c r="AU248" s="227" t="s">
        <v>79</v>
      </c>
      <c r="AY248" s="18" t="s">
        <v>227</v>
      </c>
      <c r="BE248" s="228">
        <f>IF(N248="základní",J248,0)</f>
        <v>0</v>
      </c>
      <c r="BF248" s="228">
        <f>IF(N248="snížená",J248,0)</f>
        <v>0</v>
      </c>
      <c r="BG248" s="228">
        <f>IF(N248="zákl. přenesená",J248,0)</f>
        <v>0</v>
      </c>
      <c r="BH248" s="228">
        <f>IF(N248="sníž. přenesená",J248,0)</f>
        <v>0</v>
      </c>
      <c r="BI248" s="228">
        <f>IF(N248="nulová",J248,0)</f>
        <v>0</v>
      </c>
      <c r="BJ248" s="18" t="s">
        <v>75</v>
      </c>
      <c r="BK248" s="228">
        <f>ROUND(I248*H248,2)</f>
        <v>0</v>
      </c>
      <c r="BL248" s="18" t="s">
        <v>122</v>
      </c>
      <c r="BM248" s="227" t="s">
        <v>1124</v>
      </c>
    </row>
    <row r="249" s="13" customFormat="1">
      <c r="A249" s="13"/>
      <c r="B249" s="234"/>
      <c r="C249" s="235"/>
      <c r="D249" s="229" t="s">
        <v>242</v>
      </c>
      <c r="E249" s="236" t="s">
        <v>19</v>
      </c>
      <c r="F249" s="237" t="s">
        <v>1125</v>
      </c>
      <c r="G249" s="235"/>
      <c r="H249" s="238">
        <v>15</v>
      </c>
      <c r="I249" s="239"/>
      <c r="J249" s="235"/>
      <c r="K249" s="235"/>
      <c r="L249" s="240"/>
      <c r="M249" s="241"/>
      <c r="N249" s="242"/>
      <c r="O249" s="242"/>
      <c r="P249" s="242"/>
      <c r="Q249" s="242"/>
      <c r="R249" s="242"/>
      <c r="S249" s="242"/>
      <c r="T249" s="24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4" t="s">
        <v>242</v>
      </c>
      <c r="AU249" s="244" t="s">
        <v>79</v>
      </c>
      <c r="AV249" s="13" t="s">
        <v>79</v>
      </c>
      <c r="AW249" s="13" t="s">
        <v>32</v>
      </c>
      <c r="AX249" s="13" t="s">
        <v>71</v>
      </c>
      <c r="AY249" s="244" t="s">
        <v>227</v>
      </c>
    </row>
    <row r="250" s="13" customFormat="1">
      <c r="A250" s="13"/>
      <c r="B250" s="234"/>
      <c r="C250" s="235"/>
      <c r="D250" s="229" t="s">
        <v>242</v>
      </c>
      <c r="E250" s="236" t="s">
        <v>19</v>
      </c>
      <c r="F250" s="237" t="s">
        <v>1126</v>
      </c>
      <c r="G250" s="235"/>
      <c r="H250" s="238">
        <v>60</v>
      </c>
      <c r="I250" s="239"/>
      <c r="J250" s="235"/>
      <c r="K250" s="235"/>
      <c r="L250" s="240"/>
      <c r="M250" s="241"/>
      <c r="N250" s="242"/>
      <c r="O250" s="242"/>
      <c r="P250" s="242"/>
      <c r="Q250" s="242"/>
      <c r="R250" s="242"/>
      <c r="S250" s="242"/>
      <c r="T250" s="24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4" t="s">
        <v>242</v>
      </c>
      <c r="AU250" s="244" t="s">
        <v>79</v>
      </c>
      <c r="AV250" s="13" t="s">
        <v>79</v>
      </c>
      <c r="AW250" s="13" t="s">
        <v>32</v>
      </c>
      <c r="AX250" s="13" t="s">
        <v>71</v>
      </c>
      <c r="AY250" s="244" t="s">
        <v>227</v>
      </c>
    </row>
    <row r="251" s="14" customFormat="1">
      <c r="A251" s="14"/>
      <c r="B251" s="245"/>
      <c r="C251" s="246"/>
      <c r="D251" s="229" t="s">
        <v>242</v>
      </c>
      <c r="E251" s="247" t="s">
        <v>496</v>
      </c>
      <c r="F251" s="248" t="s">
        <v>244</v>
      </c>
      <c r="G251" s="246"/>
      <c r="H251" s="249">
        <v>75</v>
      </c>
      <c r="I251" s="250"/>
      <c r="J251" s="246"/>
      <c r="K251" s="246"/>
      <c r="L251" s="251"/>
      <c r="M251" s="252"/>
      <c r="N251" s="253"/>
      <c r="O251" s="253"/>
      <c r="P251" s="253"/>
      <c r="Q251" s="253"/>
      <c r="R251" s="253"/>
      <c r="S251" s="253"/>
      <c r="T251" s="254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5" t="s">
        <v>242</v>
      </c>
      <c r="AU251" s="255" t="s">
        <v>79</v>
      </c>
      <c r="AV251" s="14" t="s">
        <v>122</v>
      </c>
      <c r="AW251" s="14" t="s">
        <v>32</v>
      </c>
      <c r="AX251" s="14" t="s">
        <v>75</v>
      </c>
      <c r="AY251" s="255" t="s">
        <v>227</v>
      </c>
    </row>
    <row r="252" s="2" customFormat="1" ht="37.8" customHeight="1">
      <c r="A252" s="39"/>
      <c r="B252" s="40"/>
      <c r="C252" s="216" t="s">
        <v>1127</v>
      </c>
      <c r="D252" s="216" t="s">
        <v>229</v>
      </c>
      <c r="E252" s="217" t="s">
        <v>429</v>
      </c>
      <c r="F252" s="218" t="s">
        <v>430</v>
      </c>
      <c r="G252" s="219" t="s">
        <v>172</v>
      </c>
      <c r="H252" s="220">
        <v>75</v>
      </c>
      <c r="I252" s="221"/>
      <c r="J252" s="222">
        <f>ROUND(I252*H252,2)</f>
        <v>0</v>
      </c>
      <c r="K252" s="218" t="s">
        <v>232</v>
      </c>
      <c r="L252" s="45"/>
      <c r="M252" s="223" t="s">
        <v>19</v>
      </c>
      <c r="N252" s="224" t="s">
        <v>42</v>
      </c>
      <c r="O252" s="85"/>
      <c r="P252" s="225">
        <f>O252*H252</f>
        <v>0</v>
      </c>
      <c r="Q252" s="225">
        <v>0</v>
      </c>
      <c r="R252" s="225">
        <f>Q252*H252</f>
        <v>0</v>
      </c>
      <c r="S252" s="225">
        <v>0</v>
      </c>
      <c r="T252" s="226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27" t="s">
        <v>122</v>
      </c>
      <c r="AT252" s="227" t="s">
        <v>229</v>
      </c>
      <c r="AU252" s="227" t="s">
        <v>79</v>
      </c>
      <c r="AY252" s="18" t="s">
        <v>227</v>
      </c>
      <c r="BE252" s="228">
        <f>IF(N252="základní",J252,0)</f>
        <v>0</v>
      </c>
      <c r="BF252" s="228">
        <f>IF(N252="snížená",J252,0)</f>
        <v>0</v>
      </c>
      <c r="BG252" s="228">
        <f>IF(N252="zákl. přenesená",J252,0)</f>
        <v>0</v>
      </c>
      <c r="BH252" s="228">
        <f>IF(N252="sníž. přenesená",J252,0)</f>
        <v>0</v>
      </c>
      <c r="BI252" s="228">
        <f>IF(N252="nulová",J252,0)</f>
        <v>0</v>
      </c>
      <c r="BJ252" s="18" t="s">
        <v>75</v>
      </c>
      <c r="BK252" s="228">
        <f>ROUND(I252*H252,2)</f>
        <v>0</v>
      </c>
      <c r="BL252" s="18" t="s">
        <v>122</v>
      </c>
      <c r="BM252" s="227" t="s">
        <v>1128</v>
      </c>
    </row>
    <row r="253" s="13" customFormat="1">
      <c r="A253" s="13"/>
      <c r="B253" s="234"/>
      <c r="C253" s="235"/>
      <c r="D253" s="229" t="s">
        <v>242</v>
      </c>
      <c r="E253" s="236" t="s">
        <v>19</v>
      </c>
      <c r="F253" s="237" t="s">
        <v>496</v>
      </c>
      <c r="G253" s="235"/>
      <c r="H253" s="238">
        <v>75</v>
      </c>
      <c r="I253" s="239"/>
      <c r="J253" s="235"/>
      <c r="K253" s="235"/>
      <c r="L253" s="240"/>
      <c r="M253" s="241"/>
      <c r="N253" s="242"/>
      <c r="O253" s="242"/>
      <c r="P253" s="242"/>
      <c r="Q253" s="242"/>
      <c r="R253" s="242"/>
      <c r="S253" s="242"/>
      <c r="T253" s="24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4" t="s">
        <v>242</v>
      </c>
      <c r="AU253" s="244" t="s">
        <v>79</v>
      </c>
      <c r="AV253" s="13" t="s">
        <v>79</v>
      </c>
      <c r="AW253" s="13" t="s">
        <v>32</v>
      </c>
      <c r="AX253" s="13" t="s">
        <v>75</v>
      </c>
      <c r="AY253" s="244" t="s">
        <v>227</v>
      </c>
    </row>
    <row r="254" s="2" customFormat="1" ht="16.5" customHeight="1">
      <c r="A254" s="39"/>
      <c r="B254" s="40"/>
      <c r="C254" s="266" t="s">
        <v>359</v>
      </c>
      <c r="D254" s="266" t="s">
        <v>328</v>
      </c>
      <c r="E254" s="267" t="s">
        <v>433</v>
      </c>
      <c r="F254" s="268" t="s">
        <v>434</v>
      </c>
      <c r="G254" s="269" t="s">
        <v>172</v>
      </c>
      <c r="H254" s="270">
        <v>75</v>
      </c>
      <c r="I254" s="271"/>
      <c r="J254" s="272">
        <f>ROUND(I254*H254,2)</f>
        <v>0</v>
      </c>
      <c r="K254" s="268" t="s">
        <v>232</v>
      </c>
      <c r="L254" s="273"/>
      <c r="M254" s="274" t="s">
        <v>19</v>
      </c>
      <c r="N254" s="275" t="s">
        <v>42</v>
      </c>
      <c r="O254" s="85"/>
      <c r="P254" s="225">
        <f>O254*H254</f>
        <v>0</v>
      </c>
      <c r="Q254" s="225">
        <v>0.00031</v>
      </c>
      <c r="R254" s="225">
        <f>Q254*H254</f>
        <v>0.02325</v>
      </c>
      <c r="S254" s="225">
        <v>0</v>
      </c>
      <c r="T254" s="226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27" t="s">
        <v>331</v>
      </c>
      <c r="AT254" s="227" t="s">
        <v>328</v>
      </c>
      <c r="AU254" s="227" t="s">
        <v>79</v>
      </c>
      <c r="AY254" s="18" t="s">
        <v>227</v>
      </c>
      <c r="BE254" s="228">
        <f>IF(N254="základní",J254,0)</f>
        <v>0</v>
      </c>
      <c r="BF254" s="228">
        <f>IF(N254="snížená",J254,0)</f>
        <v>0</v>
      </c>
      <c r="BG254" s="228">
        <f>IF(N254="zákl. přenesená",J254,0)</f>
        <v>0</v>
      </c>
      <c r="BH254" s="228">
        <f>IF(N254="sníž. přenesená",J254,0)</f>
        <v>0</v>
      </c>
      <c r="BI254" s="228">
        <f>IF(N254="nulová",J254,0)</f>
        <v>0</v>
      </c>
      <c r="BJ254" s="18" t="s">
        <v>75</v>
      </c>
      <c r="BK254" s="228">
        <f>ROUND(I254*H254,2)</f>
        <v>0</v>
      </c>
      <c r="BL254" s="18" t="s">
        <v>331</v>
      </c>
      <c r="BM254" s="227" t="s">
        <v>1129</v>
      </c>
    </row>
    <row r="255" s="13" customFormat="1">
      <c r="A255" s="13"/>
      <c r="B255" s="234"/>
      <c r="C255" s="235"/>
      <c r="D255" s="229" t="s">
        <v>242</v>
      </c>
      <c r="E255" s="236" t="s">
        <v>19</v>
      </c>
      <c r="F255" s="237" t="s">
        <v>496</v>
      </c>
      <c r="G255" s="235"/>
      <c r="H255" s="238">
        <v>75</v>
      </c>
      <c r="I255" s="239"/>
      <c r="J255" s="235"/>
      <c r="K255" s="235"/>
      <c r="L255" s="240"/>
      <c r="M255" s="241"/>
      <c r="N255" s="242"/>
      <c r="O255" s="242"/>
      <c r="P255" s="242"/>
      <c r="Q255" s="242"/>
      <c r="R255" s="242"/>
      <c r="S255" s="242"/>
      <c r="T255" s="24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4" t="s">
        <v>242</v>
      </c>
      <c r="AU255" s="244" t="s">
        <v>79</v>
      </c>
      <c r="AV255" s="13" t="s">
        <v>79</v>
      </c>
      <c r="AW255" s="13" t="s">
        <v>32</v>
      </c>
      <c r="AX255" s="13" t="s">
        <v>75</v>
      </c>
      <c r="AY255" s="244" t="s">
        <v>227</v>
      </c>
    </row>
    <row r="256" s="2" customFormat="1" ht="16.5" customHeight="1">
      <c r="A256" s="39"/>
      <c r="B256" s="40"/>
      <c r="C256" s="266" t="s">
        <v>1130</v>
      </c>
      <c r="D256" s="266" t="s">
        <v>328</v>
      </c>
      <c r="E256" s="267" t="s">
        <v>437</v>
      </c>
      <c r="F256" s="268" t="s">
        <v>438</v>
      </c>
      <c r="G256" s="269" t="s">
        <v>259</v>
      </c>
      <c r="H256" s="270">
        <v>26.949999999999999</v>
      </c>
      <c r="I256" s="271"/>
      <c r="J256" s="272">
        <f>ROUND(I256*H256,2)</f>
        <v>0</v>
      </c>
      <c r="K256" s="268" t="s">
        <v>232</v>
      </c>
      <c r="L256" s="273"/>
      <c r="M256" s="274" t="s">
        <v>19</v>
      </c>
      <c r="N256" s="275" t="s">
        <v>42</v>
      </c>
      <c r="O256" s="85"/>
      <c r="P256" s="225">
        <f>O256*H256</f>
        <v>0</v>
      </c>
      <c r="Q256" s="225">
        <v>1</v>
      </c>
      <c r="R256" s="225">
        <f>Q256*H256</f>
        <v>26.949999999999999</v>
      </c>
      <c r="S256" s="225">
        <v>0</v>
      </c>
      <c r="T256" s="226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27" t="s">
        <v>331</v>
      </c>
      <c r="AT256" s="227" t="s">
        <v>328</v>
      </c>
      <c r="AU256" s="227" t="s">
        <v>79</v>
      </c>
      <c r="AY256" s="18" t="s">
        <v>227</v>
      </c>
      <c r="BE256" s="228">
        <f>IF(N256="základní",J256,0)</f>
        <v>0</v>
      </c>
      <c r="BF256" s="228">
        <f>IF(N256="snížená",J256,0)</f>
        <v>0</v>
      </c>
      <c r="BG256" s="228">
        <f>IF(N256="zákl. přenesená",J256,0)</f>
        <v>0</v>
      </c>
      <c r="BH256" s="228">
        <f>IF(N256="sníž. přenesená",J256,0)</f>
        <v>0</v>
      </c>
      <c r="BI256" s="228">
        <f>IF(N256="nulová",J256,0)</f>
        <v>0</v>
      </c>
      <c r="BJ256" s="18" t="s">
        <v>75</v>
      </c>
      <c r="BK256" s="228">
        <f>ROUND(I256*H256,2)</f>
        <v>0</v>
      </c>
      <c r="BL256" s="18" t="s">
        <v>331</v>
      </c>
      <c r="BM256" s="227" t="s">
        <v>1131</v>
      </c>
    </row>
    <row r="257" s="13" customFormat="1">
      <c r="A257" s="13"/>
      <c r="B257" s="234"/>
      <c r="C257" s="235"/>
      <c r="D257" s="229" t="s">
        <v>242</v>
      </c>
      <c r="E257" s="236" t="s">
        <v>19</v>
      </c>
      <c r="F257" s="237" t="s">
        <v>748</v>
      </c>
      <c r="G257" s="235"/>
      <c r="H257" s="238">
        <v>24.75</v>
      </c>
      <c r="I257" s="239"/>
      <c r="J257" s="235"/>
      <c r="K257" s="235"/>
      <c r="L257" s="240"/>
      <c r="M257" s="241"/>
      <c r="N257" s="242"/>
      <c r="O257" s="242"/>
      <c r="P257" s="242"/>
      <c r="Q257" s="242"/>
      <c r="R257" s="242"/>
      <c r="S257" s="242"/>
      <c r="T257" s="24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4" t="s">
        <v>242</v>
      </c>
      <c r="AU257" s="244" t="s">
        <v>79</v>
      </c>
      <c r="AV257" s="13" t="s">
        <v>79</v>
      </c>
      <c r="AW257" s="13" t="s">
        <v>32</v>
      </c>
      <c r="AX257" s="13" t="s">
        <v>71</v>
      </c>
      <c r="AY257" s="244" t="s">
        <v>227</v>
      </c>
    </row>
    <row r="258" s="13" customFormat="1">
      <c r="A258" s="13"/>
      <c r="B258" s="234"/>
      <c r="C258" s="235"/>
      <c r="D258" s="229" t="s">
        <v>242</v>
      </c>
      <c r="E258" s="236" t="s">
        <v>19</v>
      </c>
      <c r="F258" s="237" t="s">
        <v>441</v>
      </c>
      <c r="G258" s="235"/>
      <c r="H258" s="238">
        <v>2.2000000000000002</v>
      </c>
      <c r="I258" s="239"/>
      <c r="J258" s="235"/>
      <c r="K258" s="235"/>
      <c r="L258" s="240"/>
      <c r="M258" s="241"/>
      <c r="N258" s="242"/>
      <c r="O258" s="242"/>
      <c r="P258" s="242"/>
      <c r="Q258" s="242"/>
      <c r="R258" s="242"/>
      <c r="S258" s="242"/>
      <c r="T258" s="24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4" t="s">
        <v>242</v>
      </c>
      <c r="AU258" s="244" t="s">
        <v>79</v>
      </c>
      <c r="AV258" s="13" t="s">
        <v>79</v>
      </c>
      <c r="AW258" s="13" t="s">
        <v>32</v>
      </c>
      <c r="AX258" s="13" t="s">
        <v>71</v>
      </c>
      <c r="AY258" s="244" t="s">
        <v>227</v>
      </c>
    </row>
    <row r="259" s="14" customFormat="1">
      <c r="A259" s="14"/>
      <c r="B259" s="245"/>
      <c r="C259" s="246"/>
      <c r="D259" s="229" t="s">
        <v>242</v>
      </c>
      <c r="E259" s="247" t="s">
        <v>19</v>
      </c>
      <c r="F259" s="248" t="s">
        <v>244</v>
      </c>
      <c r="G259" s="246"/>
      <c r="H259" s="249">
        <v>26.949999999999999</v>
      </c>
      <c r="I259" s="250"/>
      <c r="J259" s="246"/>
      <c r="K259" s="246"/>
      <c r="L259" s="251"/>
      <c r="M259" s="252"/>
      <c r="N259" s="253"/>
      <c r="O259" s="253"/>
      <c r="P259" s="253"/>
      <c r="Q259" s="253"/>
      <c r="R259" s="253"/>
      <c r="S259" s="253"/>
      <c r="T259" s="25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5" t="s">
        <v>242</v>
      </c>
      <c r="AU259" s="255" t="s">
        <v>79</v>
      </c>
      <c r="AV259" s="14" t="s">
        <v>122</v>
      </c>
      <c r="AW259" s="14" t="s">
        <v>32</v>
      </c>
      <c r="AX259" s="14" t="s">
        <v>75</v>
      </c>
      <c r="AY259" s="255" t="s">
        <v>227</v>
      </c>
    </row>
    <row r="260" s="2" customFormat="1" ht="16.5" customHeight="1">
      <c r="A260" s="39"/>
      <c r="B260" s="40"/>
      <c r="C260" s="266" t="s">
        <v>1132</v>
      </c>
      <c r="D260" s="266" t="s">
        <v>328</v>
      </c>
      <c r="E260" s="267" t="s">
        <v>443</v>
      </c>
      <c r="F260" s="268" t="s">
        <v>444</v>
      </c>
      <c r="G260" s="269" t="s">
        <v>180</v>
      </c>
      <c r="H260" s="270">
        <v>15.5</v>
      </c>
      <c r="I260" s="271"/>
      <c r="J260" s="272">
        <f>ROUND(I260*H260,2)</f>
        <v>0</v>
      </c>
      <c r="K260" s="268" t="s">
        <v>232</v>
      </c>
      <c r="L260" s="273"/>
      <c r="M260" s="274" t="s">
        <v>19</v>
      </c>
      <c r="N260" s="275" t="s">
        <v>42</v>
      </c>
      <c r="O260" s="85"/>
      <c r="P260" s="225">
        <f>O260*H260</f>
        <v>0</v>
      </c>
      <c r="Q260" s="225">
        <v>0</v>
      </c>
      <c r="R260" s="225">
        <f>Q260*H260</f>
        <v>0</v>
      </c>
      <c r="S260" s="225">
        <v>0</v>
      </c>
      <c r="T260" s="226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27" t="s">
        <v>331</v>
      </c>
      <c r="AT260" s="227" t="s">
        <v>328</v>
      </c>
      <c r="AU260" s="227" t="s">
        <v>79</v>
      </c>
      <c r="AY260" s="18" t="s">
        <v>227</v>
      </c>
      <c r="BE260" s="228">
        <f>IF(N260="základní",J260,0)</f>
        <v>0</v>
      </c>
      <c r="BF260" s="228">
        <f>IF(N260="snížená",J260,0)</f>
        <v>0</v>
      </c>
      <c r="BG260" s="228">
        <f>IF(N260="zákl. přenesená",J260,0)</f>
        <v>0</v>
      </c>
      <c r="BH260" s="228">
        <f>IF(N260="sníž. přenesená",J260,0)</f>
        <v>0</v>
      </c>
      <c r="BI260" s="228">
        <f>IF(N260="nulová",J260,0)</f>
        <v>0</v>
      </c>
      <c r="BJ260" s="18" t="s">
        <v>75</v>
      </c>
      <c r="BK260" s="228">
        <f>ROUND(I260*H260,2)</f>
        <v>0</v>
      </c>
      <c r="BL260" s="18" t="s">
        <v>331</v>
      </c>
      <c r="BM260" s="227" t="s">
        <v>1133</v>
      </c>
    </row>
    <row r="261" s="13" customFormat="1">
      <c r="A261" s="13"/>
      <c r="B261" s="234"/>
      <c r="C261" s="235"/>
      <c r="D261" s="229" t="s">
        <v>242</v>
      </c>
      <c r="E261" s="236" t="s">
        <v>19</v>
      </c>
      <c r="F261" s="237" t="s">
        <v>1024</v>
      </c>
      <c r="G261" s="235"/>
      <c r="H261" s="238">
        <v>7.5</v>
      </c>
      <c r="I261" s="239"/>
      <c r="J261" s="235"/>
      <c r="K261" s="235"/>
      <c r="L261" s="240"/>
      <c r="M261" s="241"/>
      <c r="N261" s="242"/>
      <c r="O261" s="242"/>
      <c r="P261" s="242"/>
      <c r="Q261" s="242"/>
      <c r="R261" s="242"/>
      <c r="S261" s="242"/>
      <c r="T261" s="24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4" t="s">
        <v>242</v>
      </c>
      <c r="AU261" s="244" t="s">
        <v>79</v>
      </c>
      <c r="AV261" s="13" t="s">
        <v>79</v>
      </c>
      <c r="AW261" s="13" t="s">
        <v>32</v>
      </c>
      <c r="AX261" s="13" t="s">
        <v>71</v>
      </c>
      <c r="AY261" s="244" t="s">
        <v>227</v>
      </c>
    </row>
    <row r="262" s="13" customFormat="1">
      <c r="A262" s="13"/>
      <c r="B262" s="234"/>
      <c r="C262" s="235"/>
      <c r="D262" s="229" t="s">
        <v>242</v>
      </c>
      <c r="E262" s="236" t="s">
        <v>19</v>
      </c>
      <c r="F262" s="237" t="s">
        <v>1025</v>
      </c>
      <c r="G262" s="235"/>
      <c r="H262" s="238">
        <v>8</v>
      </c>
      <c r="I262" s="239"/>
      <c r="J262" s="235"/>
      <c r="K262" s="235"/>
      <c r="L262" s="240"/>
      <c r="M262" s="241"/>
      <c r="N262" s="242"/>
      <c r="O262" s="242"/>
      <c r="P262" s="242"/>
      <c r="Q262" s="242"/>
      <c r="R262" s="242"/>
      <c r="S262" s="242"/>
      <c r="T262" s="24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4" t="s">
        <v>242</v>
      </c>
      <c r="AU262" s="244" t="s">
        <v>79</v>
      </c>
      <c r="AV262" s="13" t="s">
        <v>79</v>
      </c>
      <c r="AW262" s="13" t="s">
        <v>32</v>
      </c>
      <c r="AX262" s="13" t="s">
        <v>71</v>
      </c>
      <c r="AY262" s="244" t="s">
        <v>227</v>
      </c>
    </row>
    <row r="263" s="14" customFormat="1">
      <c r="A263" s="14"/>
      <c r="B263" s="245"/>
      <c r="C263" s="246"/>
      <c r="D263" s="229" t="s">
        <v>242</v>
      </c>
      <c r="E263" s="247" t="s">
        <v>19</v>
      </c>
      <c r="F263" s="248" t="s">
        <v>244</v>
      </c>
      <c r="G263" s="246"/>
      <c r="H263" s="249">
        <v>15.5</v>
      </c>
      <c r="I263" s="250"/>
      <c r="J263" s="246"/>
      <c r="K263" s="246"/>
      <c r="L263" s="251"/>
      <c r="M263" s="252"/>
      <c r="N263" s="253"/>
      <c r="O263" s="253"/>
      <c r="P263" s="253"/>
      <c r="Q263" s="253"/>
      <c r="R263" s="253"/>
      <c r="S263" s="253"/>
      <c r="T263" s="254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5" t="s">
        <v>242</v>
      </c>
      <c r="AU263" s="255" t="s">
        <v>79</v>
      </c>
      <c r="AV263" s="14" t="s">
        <v>122</v>
      </c>
      <c r="AW263" s="14" t="s">
        <v>32</v>
      </c>
      <c r="AX263" s="14" t="s">
        <v>75</v>
      </c>
      <c r="AY263" s="255" t="s">
        <v>227</v>
      </c>
    </row>
    <row r="264" s="2" customFormat="1" ht="16.5" customHeight="1">
      <c r="A264" s="39"/>
      <c r="B264" s="40"/>
      <c r="C264" s="266" t="s">
        <v>1134</v>
      </c>
      <c r="D264" s="266" t="s">
        <v>328</v>
      </c>
      <c r="E264" s="267" t="s">
        <v>447</v>
      </c>
      <c r="F264" s="268" t="s">
        <v>448</v>
      </c>
      <c r="G264" s="269" t="s">
        <v>180</v>
      </c>
      <c r="H264" s="270">
        <v>47.600000000000001</v>
      </c>
      <c r="I264" s="271"/>
      <c r="J264" s="272">
        <f>ROUND(I264*H264,2)</f>
        <v>0</v>
      </c>
      <c r="K264" s="268" t="s">
        <v>232</v>
      </c>
      <c r="L264" s="273"/>
      <c r="M264" s="274" t="s">
        <v>19</v>
      </c>
      <c r="N264" s="275" t="s">
        <v>42</v>
      </c>
      <c r="O264" s="85"/>
      <c r="P264" s="225">
        <f>O264*H264</f>
        <v>0</v>
      </c>
      <c r="Q264" s="225">
        <v>0</v>
      </c>
      <c r="R264" s="225">
        <f>Q264*H264</f>
        <v>0</v>
      </c>
      <c r="S264" s="225">
        <v>0</v>
      </c>
      <c r="T264" s="226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27" t="s">
        <v>331</v>
      </c>
      <c r="AT264" s="227" t="s">
        <v>328</v>
      </c>
      <c r="AU264" s="227" t="s">
        <v>79</v>
      </c>
      <c r="AY264" s="18" t="s">
        <v>227</v>
      </c>
      <c r="BE264" s="228">
        <f>IF(N264="základní",J264,0)</f>
        <v>0</v>
      </c>
      <c r="BF264" s="228">
        <f>IF(N264="snížená",J264,0)</f>
        <v>0</v>
      </c>
      <c r="BG264" s="228">
        <f>IF(N264="zákl. přenesená",J264,0)</f>
        <v>0</v>
      </c>
      <c r="BH264" s="228">
        <f>IF(N264="sníž. přenesená",J264,0)</f>
        <v>0</v>
      </c>
      <c r="BI264" s="228">
        <f>IF(N264="nulová",J264,0)</f>
        <v>0</v>
      </c>
      <c r="BJ264" s="18" t="s">
        <v>75</v>
      </c>
      <c r="BK264" s="228">
        <f>ROUND(I264*H264,2)</f>
        <v>0</v>
      </c>
      <c r="BL264" s="18" t="s">
        <v>331</v>
      </c>
      <c r="BM264" s="227" t="s">
        <v>1135</v>
      </c>
    </row>
    <row r="265" s="13" customFormat="1">
      <c r="A265" s="13"/>
      <c r="B265" s="234"/>
      <c r="C265" s="235"/>
      <c r="D265" s="229" t="s">
        <v>242</v>
      </c>
      <c r="E265" s="236" t="s">
        <v>19</v>
      </c>
      <c r="F265" s="237" t="s">
        <v>1136</v>
      </c>
      <c r="G265" s="235"/>
      <c r="H265" s="238">
        <v>21.600000000000001</v>
      </c>
      <c r="I265" s="239"/>
      <c r="J265" s="235"/>
      <c r="K265" s="235"/>
      <c r="L265" s="240"/>
      <c r="M265" s="241"/>
      <c r="N265" s="242"/>
      <c r="O265" s="242"/>
      <c r="P265" s="242"/>
      <c r="Q265" s="242"/>
      <c r="R265" s="242"/>
      <c r="S265" s="242"/>
      <c r="T265" s="24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4" t="s">
        <v>242</v>
      </c>
      <c r="AU265" s="244" t="s">
        <v>79</v>
      </c>
      <c r="AV265" s="13" t="s">
        <v>79</v>
      </c>
      <c r="AW265" s="13" t="s">
        <v>32</v>
      </c>
      <c r="AX265" s="13" t="s">
        <v>71</v>
      </c>
      <c r="AY265" s="244" t="s">
        <v>227</v>
      </c>
    </row>
    <row r="266" s="13" customFormat="1">
      <c r="A266" s="13"/>
      <c r="B266" s="234"/>
      <c r="C266" s="235"/>
      <c r="D266" s="229" t="s">
        <v>242</v>
      </c>
      <c r="E266" s="236" t="s">
        <v>19</v>
      </c>
      <c r="F266" s="237" t="s">
        <v>1137</v>
      </c>
      <c r="G266" s="235"/>
      <c r="H266" s="238">
        <v>26</v>
      </c>
      <c r="I266" s="239"/>
      <c r="J266" s="235"/>
      <c r="K266" s="235"/>
      <c r="L266" s="240"/>
      <c r="M266" s="241"/>
      <c r="N266" s="242"/>
      <c r="O266" s="242"/>
      <c r="P266" s="242"/>
      <c r="Q266" s="242"/>
      <c r="R266" s="242"/>
      <c r="S266" s="242"/>
      <c r="T266" s="24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4" t="s">
        <v>242</v>
      </c>
      <c r="AU266" s="244" t="s">
        <v>79</v>
      </c>
      <c r="AV266" s="13" t="s">
        <v>79</v>
      </c>
      <c r="AW266" s="13" t="s">
        <v>32</v>
      </c>
      <c r="AX266" s="13" t="s">
        <v>71</v>
      </c>
      <c r="AY266" s="244" t="s">
        <v>227</v>
      </c>
    </row>
    <row r="267" s="14" customFormat="1">
      <c r="A267" s="14"/>
      <c r="B267" s="245"/>
      <c r="C267" s="246"/>
      <c r="D267" s="229" t="s">
        <v>242</v>
      </c>
      <c r="E267" s="247" t="s">
        <v>19</v>
      </c>
      <c r="F267" s="248" t="s">
        <v>244</v>
      </c>
      <c r="G267" s="246"/>
      <c r="H267" s="249">
        <v>47.600000000000001</v>
      </c>
      <c r="I267" s="250"/>
      <c r="J267" s="246"/>
      <c r="K267" s="246"/>
      <c r="L267" s="251"/>
      <c r="M267" s="252"/>
      <c r="N267" s="253"/>
      <c r="O267" s="253"/>
      <c r="P267" s="253"/>
      <c r="Q267" s="253"/>
      <c r="R267" s="253"/>
      <c r="S267" s="253"/>
      <c r="T267" s="254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5" t="s">
        <v>242</v>
      </c>
      <c r="AU267" s="255" t="s">
        <v>79</v>
      </c>
      <c r="AV267" s="14" t="s">
        <v>122</v>
      </c>
      <c r="AW267" s="14" t="s">
        <v>32</v>
      </c>
      <c r="AX267" s="14" t="s">
        <v>75</v>
      </c>
      <c r="AY267" s="255" t="s">
        <v>227</v>
      </c>
    </row>
    <row r="268" s="2" customFormat="1" ht="78" customHeight="1">
      <c r="A268" s="39"/>
      <c r="B268" s="40"/>
      <c r="C268" s="216" t="s">
        <v>1138</v>
      </c>
      <c r="D268" s="216" t="s">
        <v>229</v>
      </c>
      <c r="E268" s="217" t="s">
        <v>591</v>
      </c>
      <c r="F268" s="218" t="s">
        <v>592</v>
      </c>
      <c r="G268" s="219" t="s">
        <v>259</v>
      </c>
      <c r="H268" s="220">
        <v>26.949999999999999</v>
      </c>
      <c r="I268" s="221"/>
      <c r="J268" s="222">
        <f>ROUND(I268*H268,2)</f>
        <v>0</v>
      </c>
      <c r="K268" s="218" t="s">
        <v>232</v>
      </c>
      <c r="L268" s="45"/>
      <c r="M268" s="223" t="s">
        <v>19</v>
      </c>
      <c r="N268" s="224" t="s">
        <v>42</v>
      </c>
      <c r="O268" s="85"/>
      <c r="P268" s="225">
        <f>O268*H268</f>
        <v>0</v>
      </c>
      <c r="Q268" s="225">
        <v>0</v>
      </c>
      <c r="R268" s="225">
        <f>Q268*H268</f>
        <v>0</v>
      </c>
      <c r="S268" s="225">
        <v>0</v>
      </c>
      <c r="T268" s="226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27" t="s">
        <v>233</v>
      </c>
      <c r="AT268" s="227" t="s">
        <v>229</v>
      </c>
      <c r="AU268" s="227" t="s">
        <v>79</v>
      </c>
      <c r="AY268" s="18" t="s">
        <v>227</v>
      </c>
      <c r="BE268" s="228">
        <f>IF(N268="základní",J268,0)</f>
        <v>0</v>
      </c>
      <c r="BF268" s="228">
        <f>IF(N268="snížená",J268,0)</f>
        <v>0</v>
      </c>
      <c r="BG268" s="228">
        <f>IF(N268="zákl. přenesená",J268,0)</f>
        <v>0</v>
      </c>
      <c r="BH268" s="228">
        <f>IF(N268="sníž. přenesená",J268,0)</f>
        <v>0</v>
      </c>
      <c r="BI268" s="228">
        <f>IF(N268="nulová",J268,0)</f>
        <v>0</v>
      </c>
      <c r="BJ268" s="18" t="s">
        <v>75</v>
      </c>
      <c r="BK268" s="228">
        <f>ROUND(I268*H268,2)</f>
        <v>0</v>
      </c>
      <c r="BL268" s="18" t="s">
        <v>233</v>
      </c>
      <c r="BM268" s="227" t="s">
        <v>1139</v>
      </c>
    </row>
    <row r="269" s="13" customFormat="1">
      <c r="A269" s="13"/>
      <c r="B269" s="234"/>
      <c r="C269" s="235"/>
      <c r="D269" s="229" t="s">
        <v>242</v>
      </c>
      <c r="E269" s="236" t="s">
        <v>19</v>
      </c>
      <c r="F269" s="237" t="s">
        <v>754</v>
      </c>
      <c r="G269" s="235"/>
      <c r="H269" s="238">
        <v>24.75</v>
      </c>
      <c r="I269" s="239"/>
      <c r="J269" s="235"/>
      <c r="K269" s="235"/>
      <c r="L269" s="240"/>
      <c r="M269" s="241"/>
      <c r="N269" s="242"/>
      <c r="O269" s="242"/>
      <c r="P269" s="242"/>
      <c r="Q269" s="242"/>
      <c r="R269" s="242"/>
      <c r="S269" s="242"/>
      <c r="T269" s="24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4" t="s">
        <v>242</v>
      </c>
      <c r="AU269" s="244" t="s">
        <v>79</v>
      </c>
      <c r="AV269" s="13" t="s">
        <v>79</v>
      </c>
      <c r="AW269" s="13" t="s">
        <v>32</v>
      </c>
      <c r="AX269" s="13" t="s">
        <v>71</v>
      </c>
      <c r="AY269" s="244" t="s">
        <v>227</v>
      </c>
    </row>
    <row r="270" s="13" customFormat="1">
      <c r="A270" s="13"/>
      <c r="B270" s="234"/>
      <c r="C270" s="235"/>
      <c r="D270" s="229" t="s">
        <v>242</v>
      </c>
      <c r="E270" s="236" t="s">
        <v>19</v>
      </c>
      <c r="F270" s="237" t="s">
        <v>456</v>
      </c>
      <c r="G270" s="235"/>
      <c r="H270" s="238">
        <v>2.2000000000000002</v>
      </c>
      <c r="I270" s="239"/>
      <c r="J270" s="235"/>
      <c r="K270" s="235"/>
      <c r="L270" s="240"/>
      <c r="M270" s="241"/>
      <c r="N270" s="242"/>
      <c r="O270" s="242"/>
      <c r="P270" s="242"/>
      <c r="Q270" s="242"/>
      <c r="R270" s="242"/>
      <c r="S270" s="242"/>
      <c r="T270" s="24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4" t="s">
        <v>242</v>
      </c>
      <c r="AU270" s="244" t="s">
        <v>79</v>
      </c>
      <c r="AV270" s="13" t="s">
        <v>79</v>
      </c>
      <c r="AW270" s="13" t="s">
        <v>32</v>
      </c>
      <c r="AX270" s="13" t="s">
        <v>71</v>
      </c>
      <c r="AY270" s="244" t="s">
        <v>227</v>
      </c>
    </row>
    <row r="271" s="14" customFormat="1">
      <c r="A271" s="14"/>
      <c r="B271" s="245"/>
      <c r="C271" s="246"/>
      <c r="D271" s="229" t="s">
        <v>242</v>
      </c>
      <c r="E271" s="247" t="s">
        <v>19</v>
      </c>
      <c r="F271" s="248" t="s">
        <v>244</v>
      </c>
      <c r="G271" s="246"/>
      <c r="H271" s="249">
        <v>26.949999999999999</v>
      </c>
      <c r="I271" s="250"/>
      <c r="J271" s="246"/>
      <c r="K271" s="246"/>
      <c r="L271" s="251"/>
      <c r="M271" s="252"/>
      <c r="N271" s="253"/>
      <c r="O271" s="253"/>
      <c r="P271" s="253"/>
      <c r="Q271" s="253"/>
      <c r="R271" s="253"/>
      <c r="S271" s="253"/>
      <c r="T271" s="25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5" t="s">
        <v>242</v>
      </c>
      <c r="AU271" s="255" t="s">
        <v>79</v>
      </c>
      <c r="AV271" s="14" t="s">
        <v>122</v>
      </c>
      <c r="AW271" s="14" t="s">
        <v>32</v>
      </c>
      <c r="AX271" s="14" t="s">
        <v>75</v>
      </c>
      <c r="AY271" s="255" t="s">
        <v>227</v>
      </c>
    </row>
    <row r="272" s="12" customFormat="1" ht="22.8" customHeight="1">
      <c r="A272" s="12"/>
      <c r="B272" s="200"/>
      <c r="C272" s="201"/>
      <c r="D272" s="202" t="s">
        <v>70</v>
      </c>
      <c r="E272" s="214" t="s">
        <v>306</v>
      </c>
      <c r="F272" s="214" t="s">
        <v>457</v>
      </c>
      <c r="G272" s="201"/>
      <c r="H272" s="201"/>
      <c r="I272" s="204"/>
      <c r="J272" s="215">
        <f>BK272</f>
        <v>0</v>
      </c>
      <c r="K272" s="201"/>
      <c r="L272" s="206"/>
      <c r="M272" s="207"/>
      <c r="N272" s="208"/>
      <c r="O272" s="208"/>
      <c r="P272" s="209">
        <f>SUM(P273:P274)</f>
        <v>0</v>
      </c>
      <c r="Q272" s="208"/>
      <c r="R272" s="209">
        <f>SUM(R273:R274)</f>
        <v>0</v>
      </c>
      <c r="S272" s="208"/>
      <c r="T272" s="210">
        <f>SUM(T273:T274)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11" t="s">
        <v>75</v>
      </c>
      <c r="AT272" s="212" t="s">
        <v>70</v>
      </c>
      <c r="AU272" s="212" t="s">
        <v>75</v>
      </c>
      <c r="AY272" s="211" t="s">
        <v>227</v>
      </c>
      <c r="BK272" s="213">
        <f>SUM(BK273:BK274)</f>
        <v>0</v>
      </c>
    </row>
    <row r="273" s="2" customFormat="1" ht="44.25" customHeight="1">
      <c r="A273" s="39"/>
      <c r="B273" s="40"/>
      <c r="C273" s="216" t="s">
        <v>1140</v>
      </c>
      <c r="D273" s="216" t="s">
        <v>229</v>
      </c>
      <c r="E273" s="217" t="s">
        <v>459</v>
      </c>
      <c r="F273" s="218" t="s">
        <v>460</v>
      </c>
      <c r="G273" s="219" t="s">
        <v>180</v>
      </c>
      <c r="H273" s="220">
        <v>20</v>
      </c>
      <c r="I273" s="221"/>
      <c r="J273" s="222">
        <f>ROUND(I273*H273,2)</f>
        <v>0</v>
      </c>
      <c r="K273" s="218" t="s">
        <v>232</v>
      </c>
      <c r="L273" s="45"/>
      <c r="M273" s="223" t="s">
        <v>19</v>
      </c>
      <c r="N273" s="224" t="s">
        <v>42</v>
      </c>
      <c r="O273" s="85"/>
      <c r="P273" s="225">
        <f>O273*H273</f>
        <v>0</v>
      </c>
      <c r="Q273" s="225">
        <v>0</v>
      </c>
      <c r="R273" s="225">
        <f>Q273*H273</f>
        <v>0</v>
      </c>
      <c r="S273" s="225">
        <v>0</v>
      </c>
      <c r="T273" s="226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27" t="s">
        <v>122</v>
      </c>
      <c r="AT273" s="227" t="s">
        <v>229</v>
      </c>
      <c r="AU273" s="227" t="s">
        <v>79</v>
      </c>
      <c r="AY273" s="18" t="s">
        <v>227</v>
      </c>
      <c r="BE273" s="228">
        <f>IF(N273="základní",J273,0)</f>
        <v>0</v>
      </c>
      <c r="BF273" s="228">
        <f>IF(N273="snížená",J273,0)</f>
        <v>0</v>
      </c>
      <c r="BG273" s="228">
        <f>IF(N273="zákl. přenesená",J273,0)</f>
        <v>0</v>
      </c>
      <c r="BH273" s="228">
        <f>IF(N273="sníž. přenesená",J273,0)</f>
        <v>0</v>
      </c>
      <c r="BI273" s="228">
        <f>IF(N273="nulová",J273,0)</f>
        <v>0</v>
      </c>
      <c r="BJ273" s="18" t="s">
        <v>75</v>
      </c>
      <c r="BK273" s="228">
        <f>ROUND(I273*H273,2)</f>
        <v>0</v>
      </c>
      <c r="BL273" s="18" t="s">
        <v>122</v>
      </c>
      <c r="BM273" s="227" t="s">
        <v>1141</v>
      </c>
    </row>
    <row r="274" s="13" customFormat="1">
      <c r="A274" s="13"/>
      <c r="B274" s="234"/>
      <c r="C274" s="235"/>
      <c r="D274" s="229" t="s">
        <v>242</v>
      </c>
      <c r="E274" s="236" t="s">
        <v>19</v>
      </c>
      <c r="F274" s="237" t="s">
        <v>756</v>
      </c>
      <c r="G274" s="235"/>
      <c r="H274" s="238">
        <v>20</v>
      </c>
      <c r="I274" s="239"/>
      <c r="J274" s="235"/>
      <c r="K274" s="235"/>
      <c r="L274" s="240"/>
      <c r="M274" s="283"/>
      <c r="N274" s="284"/>
      <c r="O274" s="284"/>
      <c r="P274" s="284"/>
      <c r="Q274" s="284"/>
      <c r="R274" s="284"/>
      <c r="S274" s="284"/>
      <c r="T274" s="285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4" t="s">
        <v>242</v>
      </c>
      <c r="AU274" s="244" t="s">
        <v>79</v>
      </c>
      <c r="AV274" s="13" t="s">
        <v>79</v>
      </c>
      <c r="AW274" s="13" t="s">
        <v>32</v>
      </c>
      <c r="AX274" s="13" t="s">
        <v>75</v>
      </c>
      <c r="AY274" s="244" t="s">
        <v>227</v>
      </c>
    </row>
    <row r="275" s="2" customFormat="1" ht="6.96" customHeight="1">
      <c r="A275" s="39"/>
      <c r="B275" s="60"/>
      <c r="C275" s="61"/>
      <c r="D275" s="61"/>
      <c r="E275" s="61"/>
      <c r="F275" s="61"/>
      <c r="G275" s="61"/>
      <c r="H275" s="61"/>
      <c r="I275" s="61"/>
      <c r="J275" s="61"/>
      <c r="K275" s="61"/>
      <c r="L275" s="45"/>
      <c r="M275" s="39"/>
      <c r="O275" s="39"/>
      <c r="P275" s="39"/>
      <c r="Q275" s="39"/>
      <c r="R275" s="39"/>
      <c r="S275" s="39"/>
      <c r="T275" s="39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</row>
  </sheetData>
  <sheetProtection sheet="1" autoFilter="0" formatColumns="0" formatRows="0" objects="1" scenarios="1" spinCount="100000" saltValue="uO8emb+hVkkNQ9KEnYSLJe3InpBp8y0GWrcTOAvRZAKOOudnL0ppQzOdHUAxJDKpYkLe73W+knhI6/B1iIpoxg==" hashValue="0Ui8PTDo7M/teYkwgB0FJYNG3PCDmzXgYFTYGdKbr1fF3b/NDQqsBa9kTBPrlD0usJN00+MwDwwMW0HF3B5KHA==" algorithmName="SHA-512" password="CC35"/>
  <autoFilter ref="C105:K274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92:H92"/>
    <mergeCell ref="E96:H96"/>
    <mergeCell ref="E94:H94"/>
    <mergeCell ref="E98:H9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153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1"/>
      <c r="AT3" s="18" t="s">
        <v>79</v>
      </c>
    </row>
    <row r="4" s="1" customFormat="1" ht="24.96" customHeight="1">
      <c r="B4" s="21"/>
      <c r="D4" s="143" t="s">
        <v>174</v>
      </c>
      <c r="L4" s="21"/>
      <c r="M4" s="144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5" t="s">
        <v>16</v>
      </c>
      <c r="L6" s="21"/>
    </row>
    <row r="7" s="1" customFormat="1" ht="16.5" customHeight="1">
      <c r="B7" s="21"/>
      <c r="E7" s="146" t="str">
        <f>'Rekapitulace stavby'!K6</f>
        <v>Oprava přejezdů v obvodu Správy tratí Ústí nad Labem pro r. 2022</v>
      </c>
      <c r="F7" s="145"/>
      <c r="G7" s="145"/>
      <c r="H7" s="145"/>
      <c r="L7" s="21"/>
    </row>
    <row r="8">
      <c r="B8" s="21"/>
      <c r="D8" s="145" t="s">
        <v>185</v>
      </c>
      <c r="L8" s="21"/>
    </row>
    <row r="9" s="1" customFormat="1" ht="16.5" customHeight="1">
      <c r="B9" s="21"/>
      <c r="E9" s="146" t="s">
        <v>1010</v>
      </c>
      <c r="F9" s="1"/>
      <c r="G9" s="1"/>
      <c r="H9" s="1"/>
      <c r="L9" s="21"/>
    </row>
    <row r="10" s="1" customFormat="1" ht="12" customHeight="1">
      <c r="B10" s="21"/>
      <c r="D10" s="145" t="s">
        <v>187</v>
      </c>
      <c r="L10" s="21"/>
    </row>
    <row r="11" s="2" customFormat="1" ht="16.5" customHeight="1">
      <c r="A11" s="39"/>
      <c r="B11" s="45"/>
      <c r="C11" s="39"/>
      <c r="D11" s="39"/>
      <c r="E11" s="147" t="s">
        <v>1015</v>
      </c>
      <c r="F11" s="39"/>
      <c r="G11" s="39"/>
      <c r="H11" s="39"/>
      <c r="I11" s="39"/>
      <c r="J11" s="39"/>
      <c r="K11" s="39"/>
      <c r="L11" s="14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5" t="s">
        <v>189</v>
      </c>
      <c r="E12" s="39"/>
      <c r="F12" s="39"/>
      <c r="G12" s="39"/>
      <c r="H12" s="39"/>
      <c r="I12" s="39"/>
      <c r="J12" s="39"/>
      <c r="K12" s="39"/>
      <c r="L12" s="14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49" t="s">
        <v>1142</v>
      </c>
      <c r="F13" s="39"/>
      <c r="G13" s="39"/>
      <c r="H13" s="39"/>
      <c r="I13" s="39"/>
      <c r="J13" s="39"/>
      <c r="K13" s="39"/>
      <c r="L13" s="14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14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45" t="s">
        <v>18</v>
      </c>
      <c r="E15" s="39"/>
      <c r="F15" s="134" t="s">
        <v>19</v>
      </c>
      <c r="G15" s="39"/>
      <c r="H15" s="39"/>
      <c r="I15" s="145" t="s">
        <v>20</v>
      </c>
      <c r="J15" s="134" t="s">
        <v>19</v>
      </c>
      <c r="K15" s="39"/>
      <c r="L15" s="14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5" t="s">
        <v>21</v>
      </c>
      <c r="E16" s="39"/>
      <c r="F16" s="134" t="s">
        <v>191</v>
      </c>
      <c r="G16" s="39"/>
      <c r="H16" s="39"/>
      <c r="I16" s="145" t="s">
        <v>23</v>
      </c>
      <c r="J16" s="150" t="str">
        <f>'Rekapitulace stavby'!AN8</f>
        <v>31. 8. 2021</v>
      </c>
      <c r="K16" s="39"/>
      <c r="L16" s="14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14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45" t="s">
        <v>25</v>
      </c>
      <c r="E18" s="39"/>
      <c r="F18" s="39"/>
      <c r="G18" s="39"/>
      <c r="H18" s="39"/>
      <c r="I18" s="145" t="s">
        <v>26</v>
      </c>
      <c r="J18" s="134" t="str">
        <f>IF('Rekapitulace stavby'!AN10="","",'Rekapitulace stavby'!AN10)</f>
        <v/>
      </c>
      <c r="K18" s="39"/>
      <c r="L18" s="14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4" t="str">
        <f>IF('Rekapitulace stavby'!E11="","",'Rekapitulace stavby'!E11)</f>
        <v>Správa železnic, státní organizace</v>
      </c>
      <c r="F19" s="39"/>
      <c r="G19" s="39"/>
      <c r="H19" s="39"/>
      <c r="I19" s="145" t="s">
        <v>28</v>
      </c>
      <c r="J19" s="134" t="str">
        <f>IF('Rekapitulace stavby'!AN11="","",'Rekapitulace stavby'!AN11)</f>
        <v/>
      </c>
      <c r="K19" s="39"/>
      <c r="L19" s="14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14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45" t="s">
        <v>29</v>
      </c>
      <c r="E21" s="39"/>
      <c r="F21" s="39"/>
      <c r="G21" s="39"/>
      <c r="H21" s="39"/>
      <c r="I21" s="145" t="s">
        <v>26</v>
      </c>
      <c r="J21" s="34" t="str">
        <f>'Rekapitulace stavby'!AN13</f>
        <v>Vyplň údaj</v>
      </c>
      <c r="K21" s="39"/>
      <c r="L21" s="14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34"/>
      <c r="G22" s="134"/>
      <c r="H22" s="134"/>
      <c r="I22" s="145" t="s">
        <v>28</v>
      </c>
      <c r="J22" s="34" t="str">
        <f>'Rekapitulace stavby'!AN14</f>
        <v>Vyplň údaj</v>
      </c>
      <c r="K22" s="39"/>
      <c r="L22" s="14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14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45" t="s">
        <v>31</v>
      </c>
      <c r="E24" s="39"/>
      <c r="F24" s="39"/>
      <c r="G24" s="39"/>
      <c r="H24" s="39"/>
      <c r="I24" s="145" t="s">
        <v>26</v>
      </c>
      <c r="J24" s="134" t="str">
        <f>IF('Rekapitulace stavby'!AN16="","",'Rekapitulace stavby'!AN16)</f>
        <v/>
      </c>
      <c r="K24" s="39"/>
      <c r="L24" s="14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34" t="str">
        <f>IF('Rekapitulace stavby'!E17="","",'Rekapitulace stavby'!E17)</f>
        <v xml:space="preserve"> </v>
      </c>
      <c r="F25" s="39"/>
      <c r="G25" s="39"/>
      <c r="H25" s="39"/>
      <c r="I25" s="145" t="s">
        <v>28</v>
      </c>
      <c r="J25" s="134" t="str">
        <f>IF('Rekapitulace stavby'!AN17="","",'Rekapitulace stavby'!AN17)</f>
        <v/>
      </c>
      <c r="K25" s="39"/>
      <c r="L25" s="14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14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45" t="s">
        <v>33</v>
      </c>
      <c r="E27" s="39"/>
      <c r="F27" s="39"/>
      <c r="G27" s="39"/>
      <c r="H27" s="39"/>
      <c r="I27" s="145" t="s">
        <v>26</v>
      </c>
      <c r="J27" s="134" t="s">
        <v>19</v>
      </c>
      <c r="K27" s="39"/>
      <c r="L27" s="148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34" t="s">
        <v>192</v>
      </c>
      <c r="F28" s="39"/>
      <c r="G28" s="39"/>
      <c r="H28" s="39"/>
      <c r="I28" s="145" t="s">
        <v>28</v>
      </c>
      <c r="J28" s="134" t="s">
        <v>19</v>
      </c>
      <c r="K28" s="39"/>
      <c r="L28" s="14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148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45" t="s">
        <v>35</v>
      </c>
      <c r="E30" s="39"/>
      <c r="F30" s="39"/>
      <c r="G30" s="39"/>
      <c r="H30" s="39"/>
      <c r="I30" s="39"/>
      <c r="J30" s="39"/>
      <c r="K30" s="39"/>
      <c r="L30" s="14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5" customHeight="1">
      <c r="A31" s="151"/>
      <c r="B31" s="152"/>
      <c r="C31" s="151"/>
      <c r="D31" s="151"/>
      <c r="E31" s="153" t="s">
        <v>19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14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5"/>
      <c r="E33" s="155"/>
      <c r="F33" s="155"/>
      <c r="G33" s="155"/>
      <c r="H33" s="155"/>
      <c r="I33" s="155"/>
      <c r="J33" s="155"/>
      <c r="K33" s="155"/>
      <c r="L33" s="14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56" t="s">
        <v>37</v>
      </c>
      <c r="E34" s="39"/>
      <c r="F34" s="39"/>
      <c r="G34" s="39"/>
      <c r="H34" s="39"/>
      <c r="I34" s="39"/>
      <c r="J34" s="157">
        <f>ROUND(J92, 2)</f>
        <v>0</v>
      </c>
      <c r="K34" s="39"/>
      <c r="L34" s="14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55"/>
      <c r="E35" s="155"/>
      <c r="F35" s="155"/>
      <c r="G35" s="155"/>
      <c r="H35" s="155"/>
      <c r="I35" s="155"/>
      <c r="J35" s="155"/>
      <c r="K35" s="155"/>
      <c r="L35" s="14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58" t="s">
        <v>39</v>
      </c>
      <c r="G36" s="39"/>
      <c r="H36" s="39"/>
      <c r="I36" s="158" t="s">
        <v>38</v>
      </c>
      <c r="J36" s="158" t="s">
        <v>40</v>
      </c>
      <c r="K36" s="39"/>
      <c r="L36" s="14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47" t="s">
        <v>41</v>
      </c>
      <c r="E37" s="145" t="s">
        <v>42</v>
      </c>
      <c r="F37" s="159">
        <f>ROUND((SUM(BE92:BE96)),  2)</f>
        <v>0</v>
      </c>
      <c r="G37" s="39"/>
      <c r="H37" s="39"/>
      <c r="I37" s="160">
        <v>0.20999999999999999</v>
      </c>
      <c r="J37" s="159">
        <f>ROUND(((SUM(BE92:BE96))*I37),  2)</f>
        <v>0</v>
      </c>
      <c r="K37" s="39"/>
      <c r="L37" s="14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45" t="s">
        <v>43</v>
      </c>
      <c r="F38" s="159">
        <f>ROUND((SUM(BF92:BF96)),  2)</f>
        <v>0</v>
      </c>
      <c r="G38" s="39"/>
      <c r="H38" s="39"/>
      <c r="I38" s="160">
        <v>0.14999999999999999</v>
      </c>
      <c r="J38" s="159">
        <f>ROUND(((SUM(BF92:BF96))*I38),  2)</f>
        <v>0</v>
      </c>
      <c r="K38" s="39"/>
      <c r="L38" s="14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5" t="s">
        <v>44</v>
      </c>
      <c r="F39" s="159">
        <f>ROUND((SUM(BG92:BG96)),  2)</f>
        <v>0</v>
      </c>
      <c r="G39" s="39"/>
      <c r="H39" s="39"/>
      <c r="I39" s="160">
        <v>0.20999999999999999</v>
      </c>
      <c r="J39" s="159">
        <f>0</f>
        <v>0</v>
      </c>
      <c r="K39" s="39"/>
      <c r="L39" s="14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45" t="s">
        <v>45</v>
      </c>
      <c r="F40" s="159">
        <f>ROUND((SUM(BH92:BH96)),  2)</f>
        <v>0</v>
      </c>
      <c r="G40" s="39"/>
      <c r="H40" s="39"/>
      <c r="I40" s="160">
        <v>0.14999999999999999</v>
      </c>
      <c r="J40" s="159">
        <f>0</f>
        <v>0</v>
      </c>
      <c r="K40" s="39"/>
      <c r="L40" s="14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45" t="s">
        <v>46</v>
      </c>
      <c r="F41" s="159">
        <f>ROUND((SUM(BI92:BI96)),  2)</f>
        <v>0</v>
      </c>
      <c r="G41" s="39"/>
      <c r="H41" s="39"/>
      <c r="I41" s="160">
        <v>0</v>
      </c>
      <c r="J41" s="159">
        <f>0</f>
        <v>0</v>
      </c>
      <c r="K41" s="39"/>
      <c r="L41" s="148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148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1"/>
      <c r="D43" s="162" t="s">
        <v>47</v>
      </c>
      <c r="E43" s="163"/>
      <c r="F43" s="163"/>
      <c r="G43" s="164" t="s">
        <v>48</v>
      </c>
      <c r="H43" s="165" t="s">
        <v>49</v>
      </c>
      <c r="I43" s="163"/>
      <c r="J43" s="166">
        <f>SUM(J34:J41)</f>
        <v>0</v>
      </c>
      <c r="K43" s="167"/>
      <c r="L43" s="148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8" s="2" customFormat="1" ht="6.96" customHeight="1">
      <c r="A48" s="39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24.96" customHeight="1">
      <c r="A49" s="39"/>
      <c r="B49" s="40"/>
      <c r="C49" s="24" t="s">
        <v>193</v>
      </c>
      <c r="D49" s="41"/>
      <c r="E49" s="41"/>
      <c r="F49" s="41"/>
      <c r="G49" s="41"/>
      <c r="H49" s="41"/>
      <c r="I49" s="41"/>
      <c r="J49" s="41"/>
      <c r="K49" s="41"/>
      <c r="L49" s="14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6.96" customHeight="1">
      <c r="A50" s="39"/>
      <c r="B50" s="40"/>
      <c r="C50" s="41"/>
      <c r="D50" s="41"/>
      <c r="E50" s="41"/>
      <c r="F50" s="41"/>
      <c r="G50" s="41"/>
      <c r="H50" s="41"/>
      <c r="I50" s="41"/>
      <c r="J50" s="41"/>
      <c r="K50" s="41"/>
      <c r="L50" s="14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16</v>
      </c>
      <c r="D51" s="41"/>
      <c r="E51" s="41"/>
      <c r="F51" s="41"/>
      <c r="G51" s="41"/>
      <c r="H51" s="41"/>
      <c r="I51" s="41"/>
      <c r="J51" s="41"/>
      <c r="K51" s="41"/>
      <c r="L51" s="148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6.5" customHeight="1">
      <c r="A52" s="39"/>
      <c r="B52" s="40"/>
      <c r="C52" s="41"/>
      <c r="D52" s="41"/>
      <c r="E52" s="172" t="str">
        <f>E7</f>
        <v>Oprava přejezdů v obvodu Správy tratí Ústí nad Labem pro r. 2022</v>
      </c>
      <c r="F52" s="33"/>
      <c r="G52" s="33"/>
      <c r="H52" s="33"/>
      <c r="I52" s="41"/>
      <c r="J52" s="41"/>
      <c r="K52" s="41"/>
      <c r="L52" s="14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1" customFormat="1" ht="12" customHeight="1">
      <c r="B53" s="22"/>
      <c r="C53" s="33" t="s">
        <v>185</v>
      </c>
      <c r="D53" s="23"/>
      <c r="E53" s="23"/>
      <c r="F53" s="23"/>
      <c r="G53" s="23"/>
      <c r="H53" s="23"/>
      <c r="I53" s="23"/>
      <c r="J53" s="23"/>
      <c r="K53" s="23"/>
      <c r="L53" s="21"/>
    </row>
    <row r="54" s="1" customFormat="1" ht="16.5" customHeight="1">
      <c r="B54" s="22"/>
      <c r="C54" s="23"/>
      <c r="D54" s="23"/>
      <c r="E54" s="172" t="s">
        <v>1010</v>
      </c>
      <c r="F54" s="23"/>
      <c r="G54" s="23"/>
      <c r="H54" s="23"/>
      <c r="I54" s="23"/>
      <c r="J54" s="23"/>
      <c r="K54" s="23"/>
      <c r="L54" s="21"/>
    </row>
    <row r="55" s="1" customFormat="1" ht="12" customHeight="1">
      <c r="B55" s="22"/>
      <c r="C55" s="33" t="s">
        <v>187</v>
      </c>
      <c r="D55" s="23"/>
      <c r="E55" s="23"/>
      <c r="F55" s="23"/>
      <c r="G55" s="23"/>
      <c r="H55" s="23"/>
      <c r="I55" s="23"/>
      <c r="J55" s="23"/>
      <c r="K55" s="23"/>
      <c r="L55" s="21"/>
    </row>
    <row r="56" s="2" customFormat="1" ht="16.5" customHeight="1">
      <c r="A56" s="39"/>
      <c r="B56" s="40"/>
      <c r="C56" s="41"/>
      <c r="D56" s="41"/>
      <c r="E56" s="173" t="s">
        <v>1015</v>
      </c>
      <c r="F56" s="41"/>
      <c r="G56" s="41"/>
      <c r="H56" s="41"/>
      <c r="I56" s="41"/>
      <c r="J56" s="41"/>
      <c r="K56" s="41"/>
      <c r="L56" s="14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12" customHeight="1">
      <c r="A57" s="39"/>
      <c r="B57" s="40"/>
      <c r="C57" s="33" t="s">
        <v>189</v>
      </c>
      <c r="D57" s="41"/>
      <c r="E57" s="41"/>
      <c r="F57" s="41"/>
      <c r="G57" s="41"/>
      <c r="H57" s="41"/>
      <c r="I57" s="41"/>
      <c r="J57" s="41"/>
      <c r="K57" s="41"/>
      <c r="L57" s="14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6.5" customHeight="1">
      <c r="A58" s="39"/>
      <c r="B58" s="40"/>
      <c r="C58" s="41"/>
      <c r="D58" s="41"/>
      <c r="E58" s="70" t="str">
        <f>E13</f>
        <v>SO 7.2 - VRN</v>
      </c>
      <c r="F58" s="41"/>
      <c r="G58" s="41"/>
      <c r="H58" s="41"/>
      <c r="I58" s="41"/>
      <c r="J58" s="41"/>
      <c r="K58" s="41"/>
      <c r="L58" s="14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6.96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14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2" customHeight="1">
      <c r="A60" s="39"/>
      <c r="B60" s="40"/>
      <c r="C60" s="33" t="s">
        <v>21</v>
      </c>
      <c r="D60" s="41"/>
      <c r="E60" s="41"/>
      <c r="F60" s="28" t="str">
        <f>F16</f>
        <v>Obvod ST Ústí n.L.</v>
      </c>
      <c r="G60" s="41"/>
      <c r="H60" s="41"/>
      <c r="I60" s="33" t="s">
        <v>23</v>
      </c>
      <c r="J60" s="73" t="str">
        <f>IF(J16="","",J16)</f>
        <v>31. 8. 2021</v>
      </c>
      <c r="K60" s="41"/>
      <c r="L60" s="148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6.96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48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5.15" customHeight="1">
      <c r="A62" s="39"/>
      <c r="B62" s="40"/>
      <c r="C62" s="33" t="s">
        <v>25</v>
      </c>
      <c r="D62" s="41"/>
      <c r="E62" s="41"/>
      <c r="F62" s="28" t="str">
        <f>E19</f>
        <v>Správa železnic, státní organizace</v>
      </c>
      <c r="G62" s="41"/>
      <c r="H62" s="41"/>
      <c r="I62" s="33" t="s">
        <v>31</v>
      </c>
      <c r="J62" s="37" t="str">
        <f>E25</f>
        <v xml:space="preserve"> </v>
      </c>
      <c r="K62" s="41"/>
      <c r="L62" s="148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15.15" customHeight="1">
      <c r="A63" s="39"/>
      <c r="B63" s="40"/>
      <c r="C63" s="33" t="s">
        <v>29</v>
      </c>
      <c r="D63" s="41"/>
      <c r="E63" s="41"/>
      <c r="F63" s="28" t="str">
        <f>IF(E22="","",E22)</f>
        <v>Vyplň údaj</v>
      </c>
      <c r="G63" s="41"/>
      <c r="H63" s="41"/>
      <c r="I63" s="33" t="s">
        <v>33</v>
      </c>
      <c r="J63" s="37" t="str">
        <f>E28</f>
        <v>Jan Seemann</v>
      </c>
      <c r="K63" s="41"/>
      <c r="L63" s="148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10.32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48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29.28" customHeight="1">
      <c r="A65" s="39"/>
      <c r="B65" s="40"/>
      <c r="C65" s="174" t="s">
        <v>194</v>
      </c>
      <c r="D65" s="175"/>
      <c r="E65" s="175"/>
      <c r="F65" s="175"/>
      <c r="G65" s="175"/>
      <c r="H65" s="175"/>
      <c r="I65" s="175"/>
      <c r="J65" s="176" t="s">
        <v>195</v>
      </c>
      <c r="K65" s="175"/>
      <c r="L65" s="148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10.32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48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2.8" customHeight="1">
      <c r="A67" s="39"/>
      <c r="B67" s="40"/>
      <c r="C67" s="177" t="s">
        <v>69</v>
      </c>
      <c r="D67" s="41"/>
      <c r="E67" s="41"/>
      <c r="F67" s="41"/>
      <c r="G67" s="41"/>
      <c r="H67" s="41"/>
      <c r="I67" s="41"/>
      <c r="J67" s="103">
        <f>J92</f>
        <v>0</v>
      </c>
      <c r="K67" s="41"/>
      <c r="L67" s="148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U67" s="18" t="s">
        <v>196</v>
      </c>
    </row>
    <row r="68" s="9" customFormat="1" ht="24.96" customHeight="1">
      <c r="A68" s="9"/>
      <c r="B68" s="178"/>
      <c r="C68" s="179"/>
      <c r="D68" s="180" t="s">
        <v>463</v>
      </c>
      <c r="E68" s="181"/>
      <c r="F68" s="181"/>
      <c r="G68" s="181"/>
      <c r="H68" s="181"/>
      <c r="I68" s="181"/>
      <c r="J68" s="182">
        <f>J93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48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48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48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212</v>
      </c>
      <c r="D75" s="41"/>
      <c r="E75" s="41"/>
      <c r="F75" s="41"/>
      <c r="G75" s="41"/>
      <c r="H75" s="41"/>
      <c r="I75" s="41"/>
      <c r="J75" s="41"/>
      <c r="K75" s="41"/>
      <c r="L75" s="148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48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16</v>
      </c>
      <c r="D77" s="41"/>
      <c r="E77" s="41"/>
      <c r="F77" s="41"/>
      <c r="G77" s="41"/>
      <c r="H77" s="41"/>
      <c r="I77" s="41"/>
      <c r="J77" s="41"/>
      <c r="K77" s="41"/>
      <c r="L77" s="148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172" t="str">
        <f>E7</f>
        <v>Oprava přejezdů v obvodu Správy tratí Ústí nad Labem pro r. 2022</v>
      </c>
      <c r="F78" s="33"/>
      <c r="G78" s="33"/>
      <c r="H78" s="33"/>
      <c r="I78" s="41"/>
      <c r="J78" s="41"/>
      <c r="K78" s="41"/>
      <c r="L78" s="148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" customFormat="1" ht="12" customHeight="1">
      <c r="B79" s="22"/>
      <c r="C79" s="33" t="s">
        <v>185</v>
      </c>
      <c r="D79" s="23"/>
      <c r="E79" s="23"/>
      <c r="F79" s="23"/>
      <c r="G79" s="23"/>
      <c r="H79" s="23"/>
      <c r="I79" s="23"/>
      <c r="J79" s="23"/>
      <c r="K79" s="23"/>
      <c r="L79" s="21"/>
    </row>
    <row r="80" s="1" customFormat="1" ht="16.5" customHeight="1">
      <c r="B80" s="22"/>
      <c r="C80" s="23"/>
      <c r="D80" s="23"/>
      <c r="E80" s="172" t="s">
        <v>1010</v>
      </c>
      <c r="F80" s="23"/>
      <c r="G80" s="23"/>
      <c r="H80" s="23"/>
      <c r="I80" s="23"/>
      <c r="J80" s="23"/>
      <c r="K80" s="23"/>
      <c r="L80" s="21"/>
    </row>
    <row r="81" s="1" customFormat="1" ht="12" customHeight="1">
      <c r="B81" s="22"/>
      <c r="C81" s="33" t="s">
        <v>187</v>
      </c>
      <c r="D81" s="23"/>
      <c r="E81" s="23"/>
      <c r="F81" s="23"/>
      <c r="G81" s="23"/>
      <c r="H81" s="23"/>
      <c r="I81" s="23"/>
      <c r="J81" s="23"/>
      <c r="K81" s="23"/>
      <c r="L81" s="21"/>
    </row>
    <row r="82" s="2" customFormat="1" ht="16.5" customHeight="1">
      <c r="A82" s="39"/>
      <c r="B82" s="40"/>
      <c r="C82" s="41"/>
      <c r="D82" s="41"/>
      <c r="E82" s="173" t="s">
        <v>1015</v>
      </c>
      <c r="F82" s="41"/>
      <c r="G82" s="41"/>
      <c r="H82" s="41"/>
      <c r="I82" s="41"/>
      <c r="J82" s="41"/>
      <c r="K82" s="41"/>
      <c r="L82" s="148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189</v>
      </c>
      <c r="D83" s="41"/>
      <c r="E83" s="41"/>
      <c r="F83" s="41"/>
      <c r="G83" s="41"/>
      <c r="H83" s="41"/>
      <c r="I83" s="41"/>
      <c r="J83" s="41"/>
      <c r="K83" s="41"/>
      <c r="L83" s="148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70" t="str">
        <f>E13</f>
        <v>SO 7.2 - VRN</v>
      </c>
      <c r="F84" s="41"/>
      <c r="G84" s="41"/>
      <c r="H84" s="41"/>
      <c r="I84" s="41"/>
      <c r="J84" s="41"/>
      <c r="K84" s="41"/>
      <c r="L84" s="148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8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21</v>
      </c>
      <c r="D86" s="41"/>
      <c r="E86" s="41"/>
      <c r="F86" s="28" t="str">
        <f>F16</f>
        <v>Obvod ST Ústí n.L.</v>
      </c>
      <c r="G86" s="41"/>
      <c r="H86" s="41"/>
      <c r="I86" s="33" t="s">
        <v>23</v>
      </c>
      <c r="J86" s="73" t="str">
        <f>IF(J16="","",J16)</f>
        <v>31. 8. 2021</v>
      </c>
      <c r="K86" s="41"/>
      <c r="L86" s="148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8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25</v>
      </c>
      <c r="D88" s="41"/>
      <c r="E88" s="41"/>
      <c r="F88" s="28" t="str">
        <f>E19</f>
        <v>Správa železnic, státní organizace</v>
      </c>
      <c r="G88" s="41"/>
      <c r="H88" s="41"/>
      <c r="I88" s="33" t="s">
        <v>31</v>
      </c>
      <c r="J88" s="37" t="str">
        <f>E25</f>
        <v xml:space="preserve"> </v>
      </c>
      <c r="K88" s="41"/>
      <c r="L88" s="148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29</v>
      </c>
      <c r="D89" s="41"/>
      <c r="E89" s="41"/>
      <c r="F89" s="28" t="str">
        <f>IF(E22="","",E22)</f>
        <v>Vyplň údaj</v>
      </c>
      <c r="G89" s="41"/>
      <c r="H89" s="41"/>
      <c r="I89" s="33" t="s">
        <v>33</v>
      </c>
      <c r="J89" s="37" t="str">
        <f>E28</f>
        <v>Jan Seemann</v>
      </c>
      <c r="K89" s="41"/>
      <c r="L89" s="148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0.32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48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11" customFormat="1" ht="29.28" customHeight="1">
      <c r="A91" s="189"/>
      <c r="B91" s="190"/>
      <c r="C91" s="191" t="s">
        <v>213</v>
      </c>
      <c r="D91" s="192" t="s">
        <v>56</v>
      </c>
      <c r="E91" s="192" t="s">
        <v>52</v>
      </c>
      <c r="F91" s="192" t="s">
        <v>53</v>
      </c>
      <c r="G91" s="192" t="s">
        <v>214</v>
      </c>
      <c r="H91" s="192" t="s">
        <v>215</v>
      </c>
      <c r="I91" s="192" t="s">
        <v>216</v>
      </c>
      <c r="J91" s="192" t="s">
        <v>195</v>
      </c>
      <c r="K91" s="193" t="s">
        <v>217</v>
      </c>
      <c r="L91" s="194"/>
      <c r="M91" s="93" t="s">
        <v>19</v>
      </c>
      <c r="N91" s="94" t="s">
        <v>41</v>
      </c>
      <c r="O91" s="94" t="s">
        <v>218</v>
      </c>
      <c r="P91" s="94" t="s">
        <v>219</v>
      </c>
      <c r="Q91" s="94" t="s">
        <v>220</v>
      </c>
      <c r="R91" s="94" t="s">
        <v>221</v>
      </c>
      <c r="S91" s="94" t="s">
        <v>222</v>
      </c>
      <c r="T91" s="95" t="s">
        <v>223</v>
      </c>
      <c r="U91" s="189"/>
      <c r="V91" s="189"/>
      <c r="W91" s="189"/>
      <c r="X91" s="189"/>
      <c r="Y91" s="189"/>
      <c r="Z91" s="189"/>
      <c r="AA91" s="189"/>
      <c r="AB91" s="189"/>
      <c r="AC91" s="189"/>
      <c r="AD91" s="189"/>
      <c r="AE91" s="189"/>
    </row>
    <row r="92" s="2" customFormat="1" ht="22.8" customHeight="1">
      <c r="A92" s="39"/>
      <c r="B92" s="40"/>
      <c r="C92" s="100" t="s">
        <v>224</v>
      </c>
      <c r="D92" s="41"/>
      <c r="E92" s="41"/>
      <c r="F92" s="41"/>
      <c r="G92" s="41"/>
      <c r="H92" s="41"/>
      <c r="I92" s="41"/>
      <c r="J92" s="195">
        <f>BK92</f>
        <v>0</v>
      </c>
      <c r="K92" s="41"/>
      <c r="L92" s="45"/>
      <c r="M92" s="96"/>
      <c r="N92" s="196"/>
      <c r="O92" s="97"/>
      <c r="P92" s="197">
        <f>P93</f>
        <v>0</v>
      </c>
      <c r="Q92" s="97"/>
      <c r="R92" s="197">
        <f>R93</f>
        <v>0</v>
      </c>
      <c r="S92" s="97"/>
      <c r="T92" s="198">
        <f>T93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70</v>
      </c>
      <c r="AU92" s="18" t="s">
        <v>196</v>
      </c>
      <c r="BK92" s="199">
        <f>BK93</f>
        <v>0</v>
      </c>
    </row>
    <row r="93" s="12" customFormat="1" ht="25.92" customHeight="1">
      <c r="A93" s="12"/>
      <c r="B93" s="200"/>
      <c r="C93" s="201"/>
      <c r="D93" s="202" t="s">
        <v>70</v>
      </c>
      <c r="E93" s="203" t="s">
        <v>90</v>
      </c>
      <c r="F93" s="203" t="s">
        <v>464</v>
      </c>
      <c r="G93" s="201"/>
      <c r="H93" s="201"/>
      <c r="I93" s="204"/>
      <c r="J93" s="205">
        <f>BK93</f>
        <v>0</v>
      </c>
      <c r="K93" s="201"/>
      <c r="L93" s="206"/>
      <c r="M93" s="207"/>
      <c r="N93" s="208"/>
      <c r="O93" s="208"/>
      <c r="P93" s="209">
        <f>SUM(P94:P96)</f>
        <v>0</v>
      </c>
      <c r="Q93" s="208"/>
      <c r="R93" s="209">
        <f>SUM(R94:R96)</f>
        <v>0</v>
      </c>
      <c r="S93" s="208"/>
      <c r="T93" s="210">
        <f>SUM(T94:T96)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11" t="s">
        <v>134</v>
      </c>
      <c r="AT93" s="212" t="s">
        <v>70</v>
      </c>
      <c r="AU93" s="212" t="s">
        <v>71</v>
      </c>
      <c r="AY93" s="211" t="s">
        <v>227</v>
      </c>
      <c r="BK93" s="213">
        <f>SUM(BK94:BK96)</f>
        <v>0</v>
      </c>
    </row>
    <row r="94" s="2" customFormat="1" ht="44.25" customHeight="1">
      <c r="A94" s="39"/>
      <c r="B94" s="40"/>
      <c r="C94" s="216" t="s">
        <v>75</v>
      </c>
      <c r="D94" s="216" t="s">
        <v>229</v>
      </c>
      <c r="E94" s="217" t="s">
        <v>465</v>
      </c>
      <c r="F94" s="218" t="s">
        <v>466</v>
      </c>
      <c r="G94" s="219" t="s">
        <v>238</v>
      </c>
      <c r="H94" s="220">
        <v>1</v>
      </c>
      <c r="I94" s="221"/>
      <c r="J94" s="222">
        <f>ROUND(I94*H94,2)</f>
        <v>0</v>
      </c>
      <c r="K94" s="218" t="s">
        <v>232</v>
      </c>
      <c r="L94" s="45"/>
      <c r="M94" s="223" t="s">
        <v>19</v>
      </c>
      <c r="N94" s="224" t="s">
        <v>42</v>
      </c>
      <c r="O94" s="85"/>
      <c r="P94" s="225">
        <f>O94*H94</f>
        <v>0</v>
      </c>
      <c r="Q94" s="225">
        <v>0</v>
      </c>
      <c r="R94" s="225">
        <f>Q94*H94</f>
        <v>0</v>
      </c>
      <c r="S94" s="225">
        <v>0</v>
      </c>
      <c r="T94" s="226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7" t="s">
        <v>122</v>
      </c>
      <c r="AT94" s="227" t="s">
        <v>229</v>
      </c>
      <c r="AU94" s="227" t="s">
        <v>75</v>
      </c>
      <c r="AY94" s="18" t="s">
        <v>227</v>
      </c>
      <c r="BE94" s="228">
        <f>IF(N94="základní",J94,0)</f>
        <v>0</v>
      </c>
      <c r="BF94" s="228">
        <f>IF(N94="snížená",J94,0)</f>
        <v>0</v>
      </c>
      <c r="BG94" s="228">
        <f>IF(N94="zákl. přenesená",J94,0)</f>
        <v>0</v>
      </c>
      <c r="BH94" s="228">
        <f>IF(N94="sníž. přenesená",J94,0)</f>
        <v>0</v>
      </c>
      <c r="BI94" s="228">
        <f>IF(N94="nulová",J94,0)</f>
        <v>0</v>
      </c>
      <c r="BJ94" s="18" t="s">
        <v>75</v>
      </c>
      <c r="BK94" s="228">
        <f>ROUND(I94*H94,2)</f>
        <v>0</v>
      </c>
      <c r="BL94" s="18" t="s">
        <v>122</v>
      </c>
      <c r="BM94" s="227" t="s">
        <v>1143</v>
      </c>
    </row>
    <row r="95" s="2" customFormat="1" ht="37.8" customHeight="1">
      <c r="A95" s="39"/>
      <c r="B95" s="40"/>
      <c r="C95" s="216" t="s">
        <v>79</v>
      </c>
      <c r="D95" s="216" t="s">
        <v>229</v>
      </c>
      <c r="E95" s="217" t="s">
        <v>478</v>
      </c>
      <c r="F95" s="218" t="s">
        <v>479</v>
      </c>
      <c r="G95" s="219" t="s">
        <v>470</v>
      </c>
      <c r="H95" s="220">
        <v>1</v>
      </c>
      <c r="I95" s="221"/>
      <c r="J95" s="222">
        <f>ROUND(I95*H95,2)</f>
        <v>0</v>
      </c>
      <c r="K95" s="218" t="s">
        <v>232</v>
      </c>
      <c r="L95" s="45"/>
      <c r="M95" s="223" t="s">
        <v>19</v>
      </c>
      <c r="N95" s="224" t="s">
        <v>42</v>
      </c>
      <c r="O95" s="85"/>
      <c r="P95" s="225">
        <f>O95*H95</f>
        <v>0</v>
      </c>
      <c r="Q95" s="225">
        <v>0</v>
      </c>
      <c r="R95" s="225">
        <f>Q95*H95</f>
        <v>0</v>
      </c>
      <c r="S95" s="225">
        <v>0</v>
      </c>
      <c r="T95" s="226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7" t="s">
        <v>122</v>
      </c>
      <c r="AT95" s="227" t="s">
        <v>229</v>
      </c>
      <c r="AU95" s="227" t="s">
        <v>75</v>
      </c>
      <c r="AY95" s="18" t="s">
        <v>227</v>
      </c>
      <c r="BE95" s="228">
        <f>IF(N95="základní",J95,0)</f>
        <v>0</v>
      </c>
      <c r="BF95" s="228">
        <f>IF(N95="snížená",J95,0)</f>
        <v>0</v>
      </c>
      <c r="BG95" s="228">
        <f>IF(N95="zákl. přenesená",J95,0)</f>
        <v>0</v>
      </c>
      <c r="BH95" s="228">
        <f>IF(N95="sníž. přenesená",J95,0)</f>
        <v>0</v>
      </c>
      <c r="BI95" s="228">
        <f>IF(N95="nulová",J95,0)</f>
        <v>0</v>
      </c>
      <c r="BJ95" s="18" t="s">
        <v>75</v>
      </c>
      <c r="BK95" s="228">
        <f>ROUND(I95*H95,2)</f>
        <v>0</v>
      </c>
      <c r="BL95" s="18" t="s">
        <v>122</v>
      </c>
      <c r="BM95" s="227" t="s">
        <v>1144</v>
      </c>
    </row>
    <row r="96" s="2" customFormat="1">
      <c r="A96" s="39"/>
      <c r="B96" s="40"/>
      <c r="C96" s="41"/>
      <c r="D96" s="229" t="s">
        <v>240</v>
      </c>
      <c r="E96" s="41"/>
      <c r="F96" s="230" t="s">
        <v>481</v>
      </c>
      <c r="G96" s="41"/>
      <c r="H96" s="41"/>
      <c r="I96" s="231"/>
      <c r="J96" s="41"/>
      <c r="K96" s="41"/>
      <c r="L96" s="45"/>
      <c r="M96" s="286"/>
      <c r="N96" s="287"/>
      <c r="O96" s="278"/>
      <c r="P96" s="278"/>
      <c r="Q96" s="278"/>
      <c r="R96" s="278"/>
      <c r="S96" s="278"/>
      <c r="T96" s="288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240</v>
      </c>
      <c r="AU96" s="18" t="s">
        <v>75</v>
      </c>
    </row>
    <row r="97" s="2" customFormat="1" ht="6.96" customHeight="1">
      <c r="A97" s="39"/>
      <c r="B97" s="60"/>
      <c r="C97" s="61"/>
      <c r="D97" s="61"/>
      <c r="E97" s="61"/>
      <c r="F97" s="61"/>
      <c r="G97" s="61"/>
      <c r="H97" s="61"/>
      <c r="I97" s="61"/>
      <c r="J97" s="61"/>
      <c r="K97" s="61"/>
      <c r="L97" s="45"/>
      <c r="M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</sheetData>
  <sheetProtection sheet="1" autoFilter="0" formatColumns="0" formatRows="0" objects="1" scenarios="1" spinCount="100000" saltValue="4dCRiiHagQQHR1woRGqxLqh+p5BKLa3rcsK6etogrtjQ3z6/bPuNnaOmcY++8cp21vmWZCp1Lzc+AUXEjp5LFw==" hashValue="27pLx2rzLRyp1cOHGMnXJCiAvgkAiKozwqjc9jk8H8JVXnWD33RsuSDis6/Eo9QCF3/vilXAR4LaO0Vm1z6/Ag==" algorithmName="SHA-512" password="CC35"/>
  <autoFilter ref="C91:K96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8:H78"/>
    <mergeCell ref="E82:H82"/>
    <mergeCell ref="E80:H80"/>
    <mergeCell ref="E84:H8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161</v>
      </c>
      <c r="AZ2" s="140" t="s">
        <v>496</v>
      </c>
      <c r="BA2" s="140" t="s">
        <v>497</v>
      </c>
      <c r="BB2" s="140" t="s">
        <v>172</v>
      </c>
      <c r="BC2" s="140" t="s">
        <v>414</v>
      </c>
      <c r="BD2" s="140" t="s">
        <v>79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1"/>
      <c r="AT3" s="18" t="s">
        <v>79</v>
      </c>
      <c r="AZ3" s="140" t="s">
        <v>499</v>
      </c>
      <c r="BA3" s="140" t="s">
        <v>500</v>
      </c>
      <c r="BB3" s="140" t="s">
        <v>180</v>
      </c>
      <c r="BC3" s="140" t="s">
        <v>282</v>
      </c>
      <c r="BD3" s="140" t="s">
        <v>87</v>
      </c>
    </row>
    <row r="4" s="1" customFormat="1" ht="24.96" customHeight="1">
      <c r="B4" s="21"/>
      <c r="D4" s="143" t="s">
        <v>174</v>
      </c>
      <c r="L4" s="21"/>
      <c r="M4" s="144" t="s">
        <v>10</v>
      </c>
      <c r="AT4" s="18" t="s">
        <v>4</v>
      </c>
      <c r="AZ4" s="140" t="s">
        <v>166</v>
      </c>
      <c r="BA4" s="140" t="s">
        <v>167</v>
      </c>
      <c r="BB4" s="140" t="s">
        <v>168</v>
      </c>
      <c r="BC4" s="140" t="s">
        <v>1145</v>
      </c>
      <c r="BD4" s="140" t="s">
        <v>79</v>
      </c>
    </row>
    <row r="5" s="1" customFormat="1" ht="6.96" customHeight="1">
      <c r="B5" s="21"/>
      <c r="L5" s="21"/>
      <c r="AZ5" s="140" t="s">
        <v>175</v>
      </c>
      <c r="BA5" s="140" t="s">
        <v>176</v>
      </c>
      <c r="BB5" s="140" t="s">
        <v>19</v>
      </c>
      <c r="BC5" s="140" t="s">
        <v>294</v>
      </c>
      <c r="BD5" s="140" t="s">
        <v>79</v>
      </c>
    </row>
    <row r="6" s="1" customFormat="1" ht="12" customHeight="1">
      <c r="B6" s="21"/>
      <c r="D6" s="145" t="s">
        <v>16</v>
      </c>
      <c r="L6" s="21"/>
      <c r="AZ6" s="140" t="s">
        <v>182</v>
      </c>
      <c r="BA6" s="140" t="s">
        <v>183</v>
      </c>
      <c r="BB6" s="140" t="s">
        <v>19</v>
      </c>
      <c r="BC6" s="140" t="s">
        <v>432</v>
      </c>
      <c r="BD6" s="140" t="s">
        <v>79</v>
      </c>
    </row>
    <row r="7" s="1" customFormat="1" ht="16.5" customHeight="1">
      <c r="B7" s="21"/>
      <c r="E7" s="146" t="str">
        <f>'Rekapitulace stavby'!K6</f>
        <v>Oprava přejezdů v obvodu Správy tratí Ústí nad Labem pro r. 2022</v>
      </c>
      <c r="F7" s="145"/>
      <c r="G7" s="145"/>
      <c r="H7" s="145"/>
      <c r="L7" s="21"/>
    </row>
    <row r="8">
      <c r="B8" s="21"/>
      <c r="D8" s="145" t="s">
        <v>185</v>
      </c>
      <c r="L8" s="21"/>
    </row>
    <row r="9" s="1" customFormat="1" ht="16.5" customHeight="1">
      <c r="B9" s="21"/>
      <c r="E9" s="146" t="s">
        <v>1146</v>
      </c>
      <c r="F9" s="1"/>
      <c r="G9" s="1"/>
      <c r="H9" s="1"/>
      <c r="L9" s="21"/>
    </row>
    <row r="10" s="1" customFormat="1" ht="12" customHeight="1">
      <c r="B10" s="21"/>
      <c r="D10" s="145" t="s">
        <v>187</v>
      </c>
      <c r="L10" s="21"/>
    </row>
    <row r="11" s="2" customFormat="1" ht="16.5" customHeight="1">
      <c r="A11" s="39"/>
      <c r="B11" s="45"/>
      <c r="C11" s="39"/>
      <c r="D11" s="39"/>
      <c r="E11" s="147" t="s">
        <v>1147</v>
      </c>
      <c r="F11" s="39"/>
      <c r="G11" s="39"/>
      <c r="H11" s="39"/>
      <c r="I11" s="39"/>
      <c r="J11" s="39"/>
      <c r="K11" s="39"/>
      <c r="L11" s="14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5" t="s">
        <v>189</v>
      </c>
      <c r="E12" s="39"/>
      <c r="F12" s="39"/>
      <c r="G12" s="39"/>
      <c r="H12" s="39"/>
      <c r="I12" s="39"/>
      <c r="J12" s="39"/>
      <c r="K12" s="39"/>
      <c r="L12" s="14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49" t="s">
        <v>1148</v>
      </c>
      <c r="F13" s="39"/>
      <c r="G13" s="39"/>
      <c r="H13" s="39"/>
      <c r="I13" s="39"/>
      <c r="J13" s="39"/>
      <c r="K13" s="39"/>
      <c r="L13" s="14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14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45" t="s">
        <v>18</v>
      </c>
      <c r="E15" s="39"/>
      <c r="F15" s="134" t="s">
        <v>19</v>
      </c>
      <c r="G15" s="39"/>
      <c r="H15" s="39"/>
      <c r="I15" s="145" t="s">
        <v>20</v>
      </c>
      <c r="J15" s="134" t="s">
        <v>19</v>
      </c>
      <c r="K15" s="39"/>
      <c r="L15" s="14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5" t="s">
        <v>21</v>
      </c>
      <c r="E16" s="39"/>
      <c r="F16" s="134" t="s">
        <v>191</v>
      </c>
      <c r="G16" s="39"/>
      <c r="H16" s="39"/>
      <c r="I16" s="145" t="s">
        <v>23</v>
      </c>
      <c r="J16" s="150" t="str">
        <f>'Rekapitulace stavby'!AN8</f>
        <v>31. 8. 2021</v>
      </c>
      <c r="K16" s="39"/>
      <c r="L16" s="14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14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45" t="s">
        <v>25</v>
      </c>
      <c r="E18" s="39"/>
      <c r="F18" s="39"/>
      <c r="G18" s="39"/>
      <c r="H18" s="39"/>
      <c r="I18" s="145" t="s">
        <v>26</v>
      </c>
      <c r="J18" s="134" t="str">
        <f>IF('Rekapitulace stavby'!AN10="","",'Rekapitulace stavby'!AN10)</f>
        <v/>
      </c>
      <c r="K18" s="39"/>
      <c r="L18" s="14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4" t="str">
        <f>IF('Rekapitulace stavby'!E11="","",'Rekapitulace stavby'!E11)</f>
        <v>Správa železnic, státní organizace</v>
      </c>
      <c r="F19" s="39"/>
      <c r="G19" s="39"/>
      <c r="H19" s="39"/>
      <c r="I19" s="145" t="s">
        <v>28</v>
      </c>
      <c r="J19" s="134" t="str">
        <f>IF('Rekapitulace stavby'!AN11="","",'Rekapitulace stavby'!AN11)</f>
        <v/>
      </c>
      <c r="K19" s="39"/>
      <c r="L19" s="14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14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45" t="s">
        <v>29</v>
      </c>
      <c r="E21" s="39"/>
      <c r="F21" s="39"/>
      <c r="G21" s="39"/>
      <c r="H21" s="39"/>
      <c r="I21" s="145" t="s">
        <v>26</v>
      </c>
      <c r="J21" s="34" t="str">
        <f>'Rekapitulace stavby'!AN13</f>
        <v>Vyplň údaj</v>
      </c>
      <c r="K21" s="39"/>
      <c r="L21" s="14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34"/>
      <c r="G22" s="134"/>
      <c r="H22" s="134"/>
      <c r="I22" s="145" t="s">
        <v>28</v>
      </c>
      <c r="J22" s="34" t="str">
        <f>'Rekapitulace stavby'!AN14</f>
        <v>Vyplň údaj</v>
      </c>
      <c r="K22" s="39"/>
      <c r="L22" s="14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14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45" t="s">
        <v>31</v>
      </c>
      <c r="E24" s="39"/>
      <c r="F24" s="39"/>
      <c r="G24" s="39"/>
      <c r="H24" s="39"/>
      <c r="I24" s="145" t="s">
        <v>26</v>
      </c>
      <c r="J24" s="134" t="str">
        <f>IF('Rekapitulace stavby'!AN16="","",'Rekapitulace stavby'!AN16)</f>
        <v/>
      </c>
      <c r="K24" s="39"/>
      <c r="L24" s="14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34" t="str">
        <f>IF('Rekapitulace stavby'!E17="","",'Rekapitulace stavby'!E17)</f>
        <v xml:space="preserve"> </v>
      </c>
      <c r="F25" s="39"/>
      <c r="G25" s="39"/>
      <c r="H25" s="39"/>
      <c r="I25" s="145" t="s">
        <v>28</v>
      </c>
      <c r="J25" s="134" t="str">
        <f>IF('Rekapitulace stavby'!AN17="","",'Rekapitulace stavby'!AN17)</f>
        <v/>
      </c>
      <c r="K25" s="39"/>
      <c r="L25" s="14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14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45" t="s">
        <v>33</v>
      </c>
      <c r="E27" s="39"/>
      <c r="F27" s="39"/>
      <c r="G27" s="39"/>
      <c r="H27" s="39"/>
      <c r="I27" s="145" t="s">
        <v>26</v>
      </c>
      <c r="J27" s="134" t="s">
        <v>19</v>
      </c>
      <c r="K27" s="39"/>
      <c r="L27" s="148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34" t="s">
        <v>192</v>
      </c>
      <c r="F28" s="39"/>
      <c r="G28" s="39"/>
      <c r="H28" s="39"/>
      <c r="I28" s="145" t="s">
        <v>28</v>
      </c>
      <c r="J28" s="134" t="s">
        <v>19</v>
      </c>
      <c r="K28" s="39"/>
      <c r="L28" s="14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148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45" t="s">
        <v>35</v>
      </c>
      <c r="E30" s="39"/>
      <c r="F30" s="39"/>
      <c r="G30" s="39"/>
      <c r="H30" s="39"/>
      <c r="I30" s="39"/>
      <c r="J30" s="39"/>
      <c r="K30" s="39"/>
      <c r="L30" s="14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5" customHeight="1">
      <c r="A31" s="151"/>
      <c r="B31" s="152"/>
      <c r="C31" s="151"/>
      <c r="D31" s="151"/>
      <c r="E31" s="153" t="s">
        <v>19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14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5"/>
      <c r="E33" s="155"/>
      <c r="F33" s="155"/>
      <c r="G33" s="155"/>
      <c r="H33" s="155"/>
      <c r="I33" s="155"/>
      <c r="J33" s="155"/>
      <c r="K33" s="155"/>
      <c r="L33" s="14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56" t="s">
        <v>37</v>
      </c>
      <c r="E34" s="39"/>
      <c r="F34" s="39"/>
      <c r="G34" s="39"/>
      <c r="H34" s="39"/>
      <c r="I34" s="39"/>
      <c r="J34" s="157">
        <f>ROUND(J106, 2)</f>
        <v>0</v>
      </c>
      <c r="K34" s="39"/>
      <c r="L34" s="14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55"/>
      <c r="E35" s="155"/>
      <c r="F35" s="155"/>
      <c r="G35" s="155"/>
      <c r="H35" s="155"/>
      <c r="I35" s="155"/>
      <c r="J35" s="155"/>
      <c r="K35" s="155"/>
      <c r="L35" s="14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58" t="s">
        <v>39</v>
      </c>
      <c r="G36" s="39"/>
      <c r="H36" s="39"/>
      <c r="I36" s="158" t="s">
        <v>38</v>
      </c>
      <c r="J36" s="158" t="s">
        <v>40</v>
      </c>
      <c r="K36" s="39"/>
      <c r="L36" s="14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47" t="s">
        <v>41</v>
      </c>
      <c r="E37" s="145" t="s">
        <v>42</v>
      </c>
      <c r="F37" s="159">
        <f>ROUND((SUM(BE106:BE238)),  2)</f>
        <v>0</v>
      </c>
      <c r="G37" s="39"/>
      <c r="H37" s="39"/>
      <c r="I37" s="160">
        <v>0.20999999999999999</v>
      </c>
      <c r="J37" s="159">
        <f>ROUND(((SUM(BE106:BE238))*I37),  2)</f>
        <v>0</v>
      </c>
      <c r="K37" s="39"/>
      <c r="L37" s="14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45" t="s">
        <v>43</v>
      </c>
      <c r="F38" s="159">
        <f>ROUND((SUM(BF106:BF238)),  2)</f>
        <v>0</v>
      </c>
      <c r="G38" s="39"/>
      <c r="H38" s="39"/>
      <c r="I38" s="160">
        <v>0.14999999999999999</v>
      </c>
      <c r="J38" s="159">
        <f>ROUND(((SUM(BF106:BF238))*I38),  2)</f>
        <v>0</v>
      </c>
      <c r="K38" s="39"/>
      <c r="L38" s="14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5" t="s">
        <v>44</v>
      </c>
      <c r="F39" s="159">
        <f>ROUND((SUM(BG106:BG238)),  2)</f>
        <v>0</v>
      </c>
      <c r="G39" s="39"/>
      <c r="H39" s="39"/>
      <c r="I39" s="160">
        <v>0.20999999999999999</v>
      </c>
      <c r="J39" s="159">
        <f>0</f>
        <v>0</v>
      </c>
      <c r="K39" s="39"/>
      <c r="L39" s="14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45" t="s">
        <v>45</v>
      </c>
      <c r="F40" s="159">
        <f>ROUND((SUM(BH106:BH238)),  2)</f>
        <v>0</v>
      </c>
      <c r="G40" s="39"/>
      <c r="H40" s="39"/>
      <c r="I40" s="160">
        <v>0.14999999999999999</v>
      </c>
      <c r="J40" s="159">
        <f>0</f>
        <v>0</v>
      </c>
      <c r="K40" s="39"/>
      <c r="L40" s="14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45" t="s">
        <v>46</v>
      </c>
      <c r="F41" s="159">
        <f>ROUND((SUM(BI106:BI238)),  2)</f>
        <v>0</v>
      </c>
      <c r="G41" s="39"/>
      <c r="H41" s="39"/>
      <c r="I41" s="160">
        <v>0</v>
      </c>
      <c r="J41" s="159">
        <f>0</f>
        <v>0</v>
      </c>
      <c r="K41" s="39"/>
      <c r="L41" s="148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148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1"/>
      <c r="D43" s="162" t="s">
        <v>47</v>
      </c>
      <c r="E43" s="163"/>
      <c r="F43" s="163"/>
      <c r="G43" s="164" t="s">
        <v>48</v>
      </c>
      <c r="H43" s="165" t="s">
        <v>49</v>
      </c>
      <c r="I43" s="163"/>
      <c r="J43" s="166">
        <f>SUM(J34:J41)</f>
        <v>0</v>
      </c>
      <c r="K43" s="167"/>
      <c r="L43" s="148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8" s="2" customFormat="1" ht="6.96" customHeight="1">
      <c r="A48" s="39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24.96" customHeight="1">
      <c r="A49" s="39"/>
      <c r="B49" s="40"/>
      <c r="C49" s="24" t="s">
        <v>193</v>
      </c>
      <c r="D49" s="41"/>
      <c r="E49" s="41"/>
      <c r="F49" s="41"/>
      <c r="G49" s="41"/>
      <c r="H49" s="41"/>
      <c r="I49" s="41"/>
      <c r="J49" s="41"/>
      <c r="K49" s="41"/>
      <c r="L49" s="14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6.96" customHeight="1">
      <c r="A50" s="39"/>
      <c r="B50" s="40"/>
      <c r="C50" s="41"/>
      <c r="D50" s="41"/>
      <c r="E50" s="41"/>
      <c r="F50" s="41"/>
      <c r="G50" s="41"/>
      <c r="H50" s="41"/>
      <c r="I50" s="41"/>
      <c r="J50" s="41"/>
      <c r="K50" s="41"/>
      <c r="L50" s="14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16</v>
      </c>
      <c r="D51" s="41"/>
      <c r="E51" s="41"/>
      <c r="F51" s="41"/>
      <c r="G51" s="41"/>
      <c r="H51" s="41"/>
      <c r="I51" s="41"/>
      <c r="J51" s="41"/>
      <c r="K51" s="41"/>
      <c r="L51" s="148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6.5" customHeight="1">
      <c r="A52" s="39"/>
      <c r="B52" s="40"/>
      <c r="C52" s="41"/>
      <c r="D52" s="41"/>
      <c r="E52" s="172" t="str">
        <f>E7</f>
        <v>Oprava přejezdů v obvodu Správy tratí Ústí nad Labem pro r. 2022</v>
      </c>
      <c r="F52" s="33"/>
      <c r="G52" s="33"/>
      <c r="H52" s="33"/>
      <c r="I52" s="41"/>
      <c r="J52" s="41"/>
      <c r="K52" s="41"/>
      <c r="L52" s="14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1" customFormat="1" ht="12" customHeight="1">
      <c r="B53" s="22"/>
      <c r="C53" s="33" t="s">
        <v>185</v>
      </c>
      <c r="D53" s="23"/>
      <c r="E53" s="23"/>
      <c r="F53" s="23"/>
      <c r="G53" s="23"/>
      <c r="H53" s="23"/>
      <c r="I53" s="23"/>
      <c r="J53" s="23"/>
      <c r="K53" s="23"/>
      <c r="L53" s="21"/>
    </row>
    <row r="54" s="1" customFormat="1" ht="16.5" customHeight="1">
      <c r="B54" s="22"/>
      <c r="C54" s="23"/>
      <c r="D54" s="23"/>
      <c r="E54" s="172" t="s">
        <v>1146</v>
      </c>
      <c r="F54" s="23"/>
      <c r="G54" s="23"/>
      <c r="H54" s="23"/>
      <c r="I54" s="23"/>
      <c r="J54" s="23"/>
      <c r="K54" s="23"/>
      <c r="L54" s="21"/>
    </row>
    <row r="55" s="1" customFormat="1" ht="12" customHeight="1">
      <c r="B55" s="22"/>
      <c r="C55" s="33" t="s">
        <v>187</v>
      </c>
      <c r="D55" s="23"/>
      <c r="E55" s="23"/>
      <c r="F55" s="23"/>
      <c r="G55" s="23"/>
      <c r="H55" s="23"/>
      <c r="I55" s="23"/>
      <c r="J55" s="23"/>
      <c r="K55" s="23"/>
      <c r="L55" s="21"/>
    </row>
    <row r="56" s="2" customFormat="1" ht="16.5" customHeight="1">
      <c r="A56" s="39"/>
      <c r="B56" s="40"/>
      <c r="C56" s="41"/>
      <c r="D56" s="41"/>
      <c r="E56" s="173" t="s">
        <v>1147</v>
      </c>
      <c r="F56" s="41"/>
      <c r="G56" s="41"/>
      <c r="H56" s="41"/>
      <c r="I56" s="41"/>
      <c r="J56" s="41"/>
      <c r="K56" s="41"/>
      <c r="L56" s="14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12" customHeight="1">
      <c r="A57" s="39"/>
      <c r="B57" s="40"/>
      <c r="C57" s="33" t="s">
        <v>189</v>
      </c>
      <c r="D57" s="41"/>
      <c r="E57" s="41"/>
      <c r="F57" s="41"/>
      <c r="G57" s="41"/>
      <c r="H57" s="41"/>
      <c r="I57" s="41"/>
      <c r="J57" s="41"/>
      <c r="K57" s="41"/>
      <c r="L57" s="14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6.5" customHeight="1">
      <c r="A58" s="39"/>
      <c r="B58" s="40"/>
      <c r="C58" s="41"/>
      <c r="D58" s="41"/>
      <c r="E58" s="70" t="str">
        <f>E13</f>
        <v>SO 8.1 - ZRN</v>
      </c>
      <c r="F58" s="41"/>
      <c r="G58" s="41"/>
      <c r="H58" s="41"/>
      <c r="I58" s="41"/>
      <c r="J58" s="41"/>
      <c r="K58" s="41"/>
      <c r="L58" s="14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6.96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14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2" customHeight="1">
      <c r="A60" s="39"/>
      <c r="B60" s="40"/>
      <c r="C60" s="33" t="s">
        <v>21</v>
      </c>
      <c r="D60" s="41"/>
      <c r="E60" s="41"/>
      <c r="F60" s="28" t="str">
        <f>F16</f>
        <v>Obvod ST Ústí n.L.</v>
      </c>
      <c r="G60" s="41"/>
      <c r="H60" s="41"/>
      <c r="I60" s="33" t="s">
        <v>23</v>
      </c>
      <c r="J60" s="73" t="str">
        <f>IF(J16="","",J16)</f>
        <v>31. 8. 2021</v>
      </c>
      <c r="K60" s="41"/>
      <c r="L60" s="148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6.96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48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5.15" customHeight="1">
      <c r="A62" s="39"/>
      <c r="B62" s="40"/>
      <c r="C62" s="33" t="s">
        <v>25</v>
      </c>
      <c r="D62" s="41"/>
      <c r="E62" s="41"/>
      <c r="F62" s="28" t="str">
        <f>E19</f>
        <v>Správa železnic, státní organizace</v>
      </c>
      <c r="G62" s="41"/>
      <c r="H62" s="41"/>
      <c r="I62" s="33" t="s">
        <v>31</v>
      </c>
      <c r="J62" s="37" t="str">
        <f>E25</f>
        <v xml:space="preserve"> </v>
      </c>
      <c r="K62" s="41"/>
      <c r="L62" s="148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15.15" customHeight="1">
      <c r="A63" s="39"/>
      <c r="B63" s="40"/>
      <c r="C63" s="33" t="s">
        <v>29</v>
      </c>
      <c r="D63" s="41"/>
      <c r="E63" s="41"/>
      <c r="F63" s="28" t="str">
        <f>IF(E22="","",E22)</f>
        <v>Vyplň údaj</v>
      </c>
      <c r="G63" s="41"/>
      <c r="H63" s="41"/>
      <c r="I63" s="33" t="s">
        <v>33</v>
      </c>
      <c r="J63" s="37" t="str">
        <f>E28</f>
        <v>Jan Seemann</v>
      </c>
      <c r="K63" s="41"/>
      <c r="L63" s="148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10.32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48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29.28" customHeight="1">
      <c r="A65" s="39"/>
      <c r="B65" s="40"/>
      <c r="C65" s="174" t="s">
        <v>194</v>
      </c>
      <c r="D65" s="175"/>
      <c r="E65" s="175"/>
      <c r="F65" s="175"/>
      <c r="G65" s="175"/>
      <c r="H65" s="175"/>
      <c r="I65" s="175"/>
      <c r="J65" s="176" t="s">
        <v>195</v>
      </c>
      <c r="K65" s="175"/>
      <c r="L65" s="148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10.32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48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2.8" customHeight="1">
      <c r="A67" s="39"/>
      <c r="B67" s="40"/>
      <c r="C67" s="177" t="s">
        <v>69</v>
      </c>
      <c r="D67" s="41"/>
      <c r="E67" s="41"/>
      <c r="F67" s="41"/>
      <c r="G67" s="41"/>
      <c r="H67" s="41"/>
      <c r="I67" s="41"/>
      <c r="J67" s="103">
        <f>J106</f>
        <v>0</v>
      </c>
      <c r="K67" s="41"/>
      <c r="L67" s="148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U67" s="18" t="s">
        <v>196</v>
      </c>
    </row>
    <row r="68" s="9" customFormat="1" ht="24.96" customHeight="1">
      <c r="A68" s="9"/>
      <c r="B68" s="178"/>
      <c r="C68" s="179"/>
      <c r="D68" s="180" t="s">
        <v>197</v>
      </c>
      <c r="E68" s="181"/>
      <c r="F68" s="181"/>
      <c r="G68" s="181"/>
      <c r="H68" s="181"/>
      <c r="I68" s="181"/>
      <c r="J68" s="182">
        <f>J107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4"/>
      <c r="C69" s="125"/>
      <c r="D69" s="185" t="s">
        <v>198</v>
      </c>
      <c r="E69" s="186"/>
      <c r="F69" s="186"/>
      <c r="G69" s="186"/>
      <c r="H69" s="186"/>
      <c r="I69" s="186"/>
      <c r="J69" s="187">
        <f>J108</f>
        <v>0</v>
      </c>
      <c r="K69" s="125"/>
      <c r="L69" s="18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4"/>
      <c r="C70" s="125"/>
      <c r="D70" s="185" t="s">
        <v>654</v>
      </c>
      <c r="E70" s="186"/>
      <c r="F70" s="186"/>
      <c r="G70" s="186"/>
      <c r="H70" s="186"/>
      <c r="I70" s="186"/>
      <c r="J70" s="187">
        <f>J110</f>
        <v>0</v>
      </c>
      <c r="K70" s="125"/>
      <c r="L70" s="18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4"/>
      <c r="C71" s="125"/>
      <c r="D71" s="185" t="s">
        <v>1149</v>
      </c>
      <c r="E71" s="186"/>
      <c r="F71" s="186"/>
      <c r="G71" s="186"/>
      <c r="H71" s="186"/>
      <c r="I71" s="186"/>
      <c r="J71" s="187">
        <f>J128</f>
        <v>0</v>
      </c>
      <c r="K71" s="125"/>
      <c r="L71" s="18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4"/>
      <c r="C72" s="125"/>
      <c r="D72" s="185" t="s">
        <v>1150</v>
      </c>
      <c r="E72" s="186"/>
      <c r="F72" s="186"/>
      <c r="G72" s="186"/>
      <c r="H72" s="186"/>
      <c r="I72" s="186"/>
      <c r="J72" s="187">
        <f>J131</f>
        <v>0</v>
      </c>
      <c r="K72" s="125"/>
      <c r="L72" s="18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4"/>
      <c r="C73" s="125"/>
      <c r="D73" s="185" t="s">
        <v>1151</v>
      </c>
      <c r="E73" s="186"/>
      <c r="F73" s="186"/>
      <c r="G73" s="186"/>
      <c r="H73" s="186"/>
      <c r="I73" s="186"/>
      <c r="J73" s="187">
        <f>J134</f>
        <v>0</v>
      </c>
      <c r="K73" s="125"/>
      <c r="L73" s="18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4"/>
      <c r="C74" s="125"/>
      <c r="D74" s="185" t="s">
        <v>1152</v>
      </c>
      <c r="E74" s="186"/>
      <c r="F74" s="186"/>
      <c r="G74" s="186"/>
      <c r="H74" s="186"/>
      <c r="I74" s="186"/>
      <c r="J74" s="187">
        <f>J158</f>
        <v>0</v>
      </c>
      <c r="K74" s="125"/>
      <c r="L74" s="18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4"/>
      <c r="C75" s="125"/>
      <c r="D75" s="185" t="s">
        <v>515</v>
      </c>
      <c r="E75" s="186"/>
      <c r="F75" s="186"/>
      <c r="G75" s="186"/>
      <c r="H75" s="186"/>
      <c r="I75" s="186"/>
      <c r="J75" s="187">
        <f>J161</f>
        <v>0</v>
      </c>
      <c r="K75" s="125"/>
      <c r="L75" s="188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4"/>
      <c r="C76" s="125"/>
      <c r="D76" s="185" t="s">
        <v>1153</v>
      </c>
      <c r="E76" s="186"/>
      <c r="F76" s="186"/>
      <c r="G76" s="186"/>
      <c r="H76" s="186"/>
      <c r="I76" s="186"/>
      <c r="J76" s="187">
        <f>J179</f>
        <v>0</v>
      </c>
      <c r="K76" s="125"/>
      <c r="L76" s="188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4"/>
      <c r="C77" s="125"/>
      <c r="D77" s="185" t="s">
        <v>1154</v>
      </c>
      <c r="E77" s="186"/>
      <c r="F77" s="186"/>
      <c r="G77" s="186"/>
      <c r="H77" s="186"/>
      <c r="I77" s="186"/>
      <c r="J77" s="187">
        <f>J197</f>
        <v>0</v>
      </c>
      <c r="K77" s="125"/>
      <c r="L77" s="188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84"/>
      <c r="C78" s="125"/>
      <c r="D78" s="185" t="s">
        <v>1155</v>
      </c>
      <c r="E78" s="186"/>
      <c r="F78" s="186"/>
      <c r="G78" s="186"/>
      <c r="H78" s="186"/>
      <c r="I78" s="186"/>
      <c r="J78" s="187">
        <f>J199</f>
        <v>0</v>
      </c>
      <c r="K78" s="125"/>
      <c r="L78" s="188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84"/>
      <c r="C79" s="125"/>
      <c r="D79" s="185" t="s">
        <v>208</v>
      </c>
      <c r="E79" s="186"/>
      <c r="F79" s="186"/>
      <c r="G79" s="186"/>
      <c r="H79" s="186"/>
      <c r="I79" s="186"/>
      <c r="J79" s="187">
        <f>J200</f>
        <v>0</v>
      </c>
      <c r="K79" s="125"/>
      <c r="L79" s="188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84"/>
      <c r="C80" s="125"/>
      <c r="D80" s="185" t="s">
        <v>1156</v>
      </c>
      <c r="E80" s="186"/>
      <c r="F80" s="186"/>
      <c r="G80" s="186"/>
      <c r="H80" s="186"/>
      <c r="I80" s="186"/>
      <c r="J80" s="187">
        <f>J208</f>
        <v>0</v>
      </c>
      <c r="K80" s="125"/>
      <c r="L80" s="188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84"/>
      <c r="C81" s="125"/>
      <c r="D81" s="185" t="s">
        <v>210</v>
      </c>
      <c r="E81" s="186"/>
      <c r="F81" s="186"/>
      <c r="G81" s="186"/>
      <c r="H81" s="186"/>
      <c r="I81" s="186"/>
      <c r="J81" s="187">
        <f>J211</f>
        <v>0</v>
      </c>
      <c r="K81" s="125"/>
      <c r="L81" s="188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84"/>
      <c r="C82" s="125"/>
      <c r="D82" s="185" t="s">
        <v>211</v>
      </c>
      <c r="E82" s="186"/>
      <c r="F82" s="186"/>
      <c r="G82" s="186"/>
      <c r="H82" s="186"/>
      <c r="I82" s="186"/>
      <c r="J82" s="187">
        <f>J237</f>
        <v>0</v>
      </c>
      <c r="K82" s="125"/>
      <c r="L82" s="188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2" customFormat="1" ht="21.84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8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60"/>
      <c r="C84" s="61"/>
      <c r="D84" s="61"/>
      <c r="E84" s="61"/>
      <c r="F84" s="61"/>
      <c r="G84" s="61"/>
      <c r="H84" s="61"/>
      <c r="I84" s="61"/>
      <c r="J84" s="61"/>
      <c r="K84" s="61"/>
      <c r="L84" s="148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8" s="2" customFormat="1" ht="6.96" customHeight="1">
      <c r="A88" s="39"/>
      <c r="B88" s="62"/>
      <c r="C88" s="63"/>
      <c r="D88" s="63"/>
      <c r="E88" s="63"/>
      <c r="F88" s="63"/>
      <c r="G88" s="63"/>
      <c r="H88" s="63"/>
      <c r="I88" s="63"/>
      <c r="J88" s="63"/>
      <c r="K88" s="63"/>
      <c r="L88" s="148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24.96" customHeight="1">
      <c r="A89" s="39"/>
      <c r="B89" s="40"/>
      <c r="C89" s="24" t="s">
        <v>212</v>
      </c>
      <c r="D89" s="41"/>
      <c r="E89" s="41"/>
      <c r="F89" s="41"/>
      <c r="G89" s="41"/>
      <c r="H89" s="41"/>
      <c r="I89" s="41"/>
      <c r="J89" s="41"/>
      <c r="K89" s="41"/>
      <c r="L89" s="148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48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16</v>
      </c>
      <c r="D91" s="41"/>
      <c r="E91" s="41"/>
      <c r="F91" s="41"/>
      <c r="G91" s="41"/>
      <c r="H91" s="41"/>
      <c r="I91" s="41"/>
      <c r="J91" s="41"/>
      <c r="K91" s="41"/>
      <c r="L91" s="148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6.5" customHeight="1">
      <c r="A92" s="39"/>
      <c r="B92" s="40"/>
      <c r="C92" s="41"/>
      <c r="D92" s="41"/>
      <c r="E92" s="172" t="str">
        <f>E7</f>
        <v>Oprava přejezdů v obvodu Správy tratí Ústí nad Labem pro r. 2022</v>
      </c>
      <c r="F92" s="33"/>
      <c r="G92" s="33"/>
      <c r="H92" s="33"/>
      <c r="I92" s="41"/>
      <c r="J92" s="41"/>
      <c r="K92" s="41"/>
      <c r="L92" s="148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1" customFormat="1" ht="12" customHeight="1">
      <c r="B93" s="22"/>
      <c r="C93" s="33" t="s">
        <v>185</v>
      </c>
      <c r="D93" s="23"/>
      <c r="E93" s="23"/>
      <c r="F93" s="23"/>
      <c r="G93" s="23"/>
      <c r="H93" s="23"/>
      <c r="I93" s="23"/>
      <c r="J93" s="23"/>
      <c r="K93" s="23"/>
      <c r="L93" s="21"/>
    </row>
    <row r="94" s="1" customFormat="1" ht="16.5" customHeight="1">
      <c r="B94" s="22"/>
      <c r="C94" s="23"/>
      <c r="D94" s="23"/>
      <c r="E94" s="172" t="s">
        <v>1146</v>
      </c>
      <c r="F94" s="23"/>
      <c r="G94" s="23"/>
      <c r="H94" s="23"/>
      <c r="I94" s="23"/>
      <c r="J94" s="23"/>
      <c r="K94" s="23"/>
      <c r="L94" s="21"/>
    </row>
    <row r="95" s="1" customFormat="1" ht="12" customHeight="1">
      <c r="B95" s="22"/>
      <c r="C95" s="33" t="s">
        <v>187</v>
      </c>
      <c r="D95" s="23"/>
      <c r="E95" s="23"/>
      <c r="F95" s="23"/>
      <c r="G95" s="23"/>
      <c r="H95" s="23"/>
      <c r="I95" s="23"/>
      <c r="J95" s="23"/>
      <c r="K95" s="23"/>
      <c r="L95" s="21"/>
    </row>
    <row r="96" s="2" customFormat="1" ht="16.5" customHeight="1">
      <c r="A96" s="39"/>
      <c r="B96" s="40"/>
      <c r="C96" s="41"/>
      <c r="D96" s="41"/>
      <c r="E96" s="173" t="s">
        <v>1147</v>
      </c>
      <c r="F96" s="41"/>
      <c r="G96" s="41"/>
      <c r="H96" s="41"/>
      <c r="I96" s="41"/>
      <c r="J96" s="41"/>
      <c r="K96" s="41"/>
      <c r="L96" s="148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2" customHeight="1">
      <c r="A97" s="39"/>
      <c r="B97" s="40"/>
      <c r="C97" s="33" t="s">
        <v>189</v>
      </c>
      <c r="D97" s="41"/>
      <c r="E97" s="41"/>
      <c r="F97" s="41"/>
      <c r="G97" s="41"/>
      <c r="H97" s="41"/>
      <c r="I97" s="41"/>
      <c r="J97" s="41"/>
      <c r="K97" s="41"/>
      <c r="L97" s="148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16.5" customHeight="1">
      <c r="A98" s="39"/>
      <c r="B98" s="40"/>
      <c r="C98" s="41"/>
      <c r="D98" s="41"/>
      <c r="E98" s="70" t="str">
        <f>E13</f>
        <v>SO 8.1 - ZRN</v>
      </c>
      <c r="F98" s="41"/>
      <c r="G98" s="41"/>
      <c r="H98" s="41"/>
      <c r="I98" s="41"/>
      <c r="J98" s="41"/>
      <c r="K98" s="41"/>
      <c r="L98" s="148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6.96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148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12" customHeight="1">
      <c r="A100" s="39"/>
      <c r="B100" s="40"/>
      <c r="C100" s="33" t="s">
        <v>21</v>
      </c>
      <c r="D100" s="41"/>
      <c r="E100" s="41"/>
      <c r="F100" s="28" t="str">
        <f>F16</f>
        <v>Obvod ST Ústí n.L.</v>
      </c>
      <c r="G100" s="41"/>
      <c r="H100" s="41"/>
      <c r="I100" s="33" t="s">
        <v>23</v>
      </c>
      <c r="J100" s="73" t="str">
        <f>IF(J16="","",J16)</f>
        <v>31. 8. 2021</v>
      </c>
      <c r="K100" s="41"/>
      <c r="L100" s="148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6.96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148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15.15" customHeight="1">
      <c r="A102" s="39"/>
      <c r="B102" s="40"/>
      <c r="C102" s="33" t="s">
        <v>25</v>
      </c>
      <c r="D102" s="41"/>
      <c r="E102" s="41"/>
      <c r="F102" s="28" t="str">
        <f>E19</f>
        <v>Správa železnic, státní organizace</v>
      </c>
      <c r="G102" s="41"/>
      <c r="H102" s="41"/>
      <c r="I102" s="33" t="s">
        <v>31</v>
      </c>
      <c r="J102" s="37" t="str">
        <f>E25</f>
        <v xml:space="preserve"> </v>
      </c>
      <c r="K102" s="41"/>
      <c r="L102" s="148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15.15" customHeight="1">
      <c r="A103" s="39"/>
      <c r="B103" s="40"/>
      <c r="C103" s="33" t="s">
        <v>29</v>
      </c>
      <c r="D103" s="41"/>
      <c r="E103" s="41"/>
      <c r="F103" s="28" t="str">
        <f>IF(E22="","",E22)</f>
        <v>Vyplň údaj</v>
      </c>
      <c r="G103" s="41"/>
      <c r="H103" s="41"/>
      <c r="I103" s="33" t="s">
        <v>33</v>
      </c>
      <c r="J103" s="37" t="str">
        <f>E28</f>
        <v>Jan Seemann</v>
      </c>
      <c r="K103" s="41"/>
      <c r="L103" s="148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10.32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148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11" customFormat="1" ht="29.28" customHeight="1">
      <c r="A105" s="189"/>
      <c r="B105" s="190"/>
      <c r="C105" s="191" t="s">
        <v>213</v>
      </c>
      <c r="D105" s="192" t="s">
        <v>56</v>
      </c>
      <c r="E105" s="192" t="s">
        <v>52</v>
      </c>
      <c r="F105" s="192" t="s">
        <v>53</v>
      </c>
      <c r="G105" s="192" t="s">
        <v>214</v>
      </c>
      <c r="H105" s="192" t="s">
        <v>215</v>
      </c>
      <c r="I105" s="192" t="s">
        <v>216</v>
      </c>
      <c r="J105" s="192" t="s">
        <v>195</v>
      </c>
      <c r="K105" s="193" t="s">
        <v>217</v>
      </c>
      <c r="L105" s="194"/>
      <c r="M105" s="93" t="s">
        <v>19</v>
      </c>
      <c r="N105" s="94" t="s">
        <v>41</v>
      </c>
      <c r="O105" s="94" t="s">
        <v>218</v>
      </c>
      <c r="P105" s="94" t="s">
        <v>219</v>
      </c>
      <c r="Q105" s="94" t="s">
        <v>220</v>
      </c>
      <c r="R105" s="94" t="s">
        <v>221</v>
      </c>
      <c r="S105" s="94" t="s">
        <v>222</v>
      </c>
      <c r="T105" s="95" t="s">
        <v>223</v>
      </c>
      <c r="U105" s="189"/>
      <c r="V105" s="189"/>
      <c r="W105" s="189"/>
      <c r="X105" s="189"/>
      <c r="Y105" s="189"/>
      <c r="Z105" s="189"/>
      <c r="AA105" s="189"/>
      <c r="AB105" s="189"/>
      <c r="AC105" s="189"/>
      <c r="AD105" s="189"/>
      <c r="AE105" s="189"/>
    </row>
    <row r="106" s="2" customFormat="1" ht="22.8" customHeight="1">
      <c r="A106" s="39"/>
      <c r="B106" s="40"/>
      <c r="C106" s="100" t="s">
        <v>224</v>
      </c>
      <c r="D106" s="41"/>
      <c r="E106" s="41"/>
      <c r="F106" s="41"/>
      <c r="G106" s="41"/>
      <c r="H106" s="41"/>
      <c r="I106" s="41"/>
      <c r="J106" s="195">
        <f>BK106</f>
        <v>0</v>
      </c>
      <c r="K106" s="41"/>
      <c r="L106" s="45"/>
      <c r="M106" s="96"/>
      <c r="N106" s="196"/>
      <c r="O106" s="97"/>
      <c r="P106" s="197">
        <f>P107</f>
        <v>0</v>
      </c>
      <c r="Q106" s="97"/>
      <c r="R106" s="197">
        <f>R107</f>
        <v>80.797759999999982</v>
      </c>
      <c r="S106" s="97"/>
      <c r="T106" s="198">
        <f>T107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70</v>
      </c>
      <c r="AU106" s="18" t="s">
        <v>196</v>
      </c>
      <c r="BK106" s="199">
        <f>BK107</f>
        <v>0</v>
      </c>
    </row>
    <row r="107" s="12" customFormat="1" ht="25.92" customHeight="1">
      <c r="A107" s="12"/>
      <c r="B107" s="200"/>
      <c r="C107" s="201"/>
      <c r="D107" s="202" t="s">
        <v>70</v>
      </c>
      <c r="E107" s="203" t="s">
        <v>225</v>
      </c>
      <c r="F107" s="203" t="s">
        <v>226</v>
      </c>
      <c r="G107" s="201"/>
      <c r="H107" s="201"/>
      <c r="I107" s="204"/>
      <c r="J107" s="205">
        <f>BK107</f>
        <v>0</v>
      </c>
      <c r="K107" s="201"/>
      <c r="L107" s="206"/>
      <c r="M107" s="207"/>
      <c r="N107" s="208"/>
      <c r="O107" s="208"/>
      <c r="P107" s="209">
        <f>P108+P110+P128+P131+P134+P158+P161+P179+P197+P199+P200+P208+P211+P237</f>
        <v>0</v>
      </c>
      <c r="Q107" s="208"/>
      <c r="R107" s="209">
        <f>R108+R110+R128+R131+R134+R158+R161+R179+R197+R199+R200+R208+R211+R237</f>
        <v>80.797759999999982</v>
      </c>
      <c r="S107" s="208"/>
      <c r="T107" s="210">
        <f>T108+T110+T128+T131+T134+T158+T161+T179+T197+T199+T200+T208+T211+T237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11" t="s">
        <v>75</v>
      </c>
      <c r="AT107" s="212" t="s">
        <v>70</v>
      </c>
      <c r="AU107" s="212" t="s">
        <v>71</v>
      </c>
      <c r="AY107" s="211" t="s">
        <v>227</v>
      </c>
      <c r="BK107" s="213">
        <f>BK108+BK110+BK128+BK131+BK134+BK158+BK161+BK179+BK197+BK199+BK200+BK208+BK211+BK237</f>
        <v>0</v>
      </c>
    </row>
    <row r="108" s="12" customFormat="1" ht="22.8" customHeight="1">
      <c r="A108" s="12"/>
      <c r="B108" s="200"/>
      <c r="C108" s="201"/>
      <c r="D108" s="202" t="s">
        <v>70</v>
      </c>
      <c r="E108" s="214" t="s">
        <v>75</v>
      </c>
      <c r="F108" s="214" t="s">
        <v>228</v>
      </c>
      <c r="G108" s="201"/>
      <c r="H108" s="201"/>
      <c r="I108" s="204"/>
      <c r="J108" s="215">
        <f>BK108</f>
        <v>0</v>
      </c>
      <c r="K108" s="201"/>
      <c r="L108" s="206"/>
      <c r="M108" s="207"/>
      <c r="N108" s="208"/>
      <c r="O108" s="208"/>
      <c r="P108" s="209">
        <f>P109</f>
        <v>0</v>
      </c>
      <c r="Q108" s="208"/>
      <c r="R108" s="209">
        <f>R109</f>
        <v>0</v>
      </c>
      <c r="S108" s="208"/>
      <c r="T108" s="210">
        <f>T109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11" t="s">
        <v>75</v>
      </c>
      <c r="AT108" s="212" t="s">
        <v>70</v>
      </c>
      <c r="AU108" s="212" t="s">
        <v>75</v>
      </c>
      <c r="AY108" s="211" t="s">
        <v>227</v>
      </c>
      <c r="BK108" s="213">
        <f>BK109</f>
        <v>0</v>
      </c>
    </row>
    <row r="109" s="2" customFormat="1" ht="24.15" customHeight="1">
      <c r="A109" s="39"/>
      <c r="B109" s="40"/>
      <c r="C109" s="216" t="s">
        <v>75</v>
      </c>
      <c r="D109" s="216" t="s">
        <v>229</v>
      </c>
      <c r="E109" s="217" t="s">
        <v>230</v>
      </c>
      <c r="F109" s="218" t="s">
        <v>231</v>
      </c>
      <c r="G109" s="219" t="s">
        <v>180</v>
      </c>
      <c r="H109" s="220">
        <v>10</v>
      </c>
      <c r="I109" s="221"/>
      <c r="J109" s="222">
        <f>ROUND(I109*H109,2)</f>
        <v>0</v>
      </c>
      <c r="K109" s="218" t="s">
        <v>232</v>
      </c>
      <c r="L109" s="45"/>
      <c r="M109" s="223" t="s">
        <v>19</v>
      </c>
      <c r="N109" s="224" t="s">
        <v>42</v>
      </c>
      <c r="O109" s="85"/>
      <c r="P109" s="225">
        <f>O109*H109</f>
        <v>0</v>
      </c>
      <c r="Q109" s="225">
        <v>0</v>
      </c>
      <c r="R109" s="225">
        <f>Q109*H109</f>
        <v>0</v>
      </c>
      <c r="S109" s="225">
        <v>0</v>
      </c>
      <c r="T109" s="226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7" t="s">
        <v>233</v>
      </c>
      <c r="AT109" s="227" t="s">
        <v>229</v>
      </c>
      <c r="AU109" s="227" t="s">
        <v>79</v>
      </c>
      <c r="AY109" s="18" t="s">
        <v>227</v>
      </c>
      <c r="BE109" s="228">
        <f>IF(N109="základní",J109,0)</f>
        <v>0</v>
      </c>
      <c r="BF109" s="228">
        <f>IF(N109="snížená",J109,0)</f>
        <v>0</v>
      </c>
      <c r="BG109" s="228">
        <f>IF(N109="zákl. přenesená",J109,0)</f>
        <v>0</v>
      </c>
      <c r="BH109" s="228">
        <f>IF(N109="sníž. přenesená",J109,0)</f>
        <v>0</v>
      </c>
      <c r="BI109" s="228">
        <f>IF(N109="nulová",J109,0)</f>
        <v>0</v>
      </c>
      <c r="BJ109" s="18" t="s">
        <v>75</v>
      </c>
      <c r="BK109" s="228">
        <f>ROUND(I109*H109,2)</f>
        <v>0</v>
      </c>
      <c r="BL109" s="18" t="s">
        <v>233</v>
      </c>
      <c r="BM109" s="227" t="s">
        <v>234</v>
      </c>
    </row>
    <row r="110" s="12" customFormat="1" ht="22.8" customHeight="1">
      <c r="A110" s="12"/>
      <c r="B110" s="200"/>
      <c r="C110" s="201"/>
      <c r="D110" s="202" t="s">
        <v>70</v>
      </c>
      <c r="E110" s="214" t="s">
        <v>79</v>
      </c>
      <c r="F110" s="214" t="s">
        <v>245</v>
      </c>
      <c r="G110" s="201"/>
      <c r="H110" s="201"/>
      <c r="I110" s="204"/>
      <c r="J110" s="215">
        <f>BK110</f>
        <v>0</v>
      </c>
      <c r="K110" s="201"/>
      <c r="L110" s="206"/>
      <c r="M110" s="207"/>
      <c r="N110" s="208"/>
      <c r="O110" s="208"/>
      <c r="P110" s="209">
        <f>SUM(P111:P127)</f>
        <v>0</v>
      </c>
      <c r="Q110" s="208"/>
      <c r="R110" s="209">
        <f>SUM(R111:R127)</f>
        <v>0</v>
      </c>
      <c r="S110" s="208"/>
      <c r="T110" s="210">
        <f>SUM(T111:T127)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11" t="s">
        <v>75</v>
      </c>
      <c r="AT110" s="212" t="s">
        <v>70</v>
      </c>
      <c r="AU110" s="212" t="s">
        <v>75</v>
      </c>
      <c r="AY110" s="211" t="s">
        <v>227</v>
      </c>
      <c r="BK110" s="213">
        <f>SUM(BK111:BK127)</f>
        <v>0</v>
      </c>
    </row>
    <row r="111" s="2" customFormat="1" ht="33" customHeight="1">
      <c r="A111" s="39"/>
      <c r="B111" s="40"/>
      <c r="C111" s="216" t="s">
        <v>79</v>
      </c>
      <c r="D111" s="216" t="s">
        <v>229</v>
      </c>
      <c r="E111" s="217" t="s">
        <v>246</v>
      </c>
      <c r="F111" s="218" t="s">
        <v>247</v>
      </c>
      <c r="G111" s="219" t="s">
        <v>172</v>
      </c>
      <c r="H111" s="220">
        <v>12</v>
      </c>
      <c r="I111" s="221"/>
      <c r="J111" s="222">
        <f>ROUND(I111*H111,2)</f>
        <v>0</v>
      </c>
      <c r="K111" s="218" t="s">
        <v>232</v>
      </c>
      <c r="L111" s="45"/>
      <c r="M111" s="223" t="s">
        <v>19</v>
      </c>
      <c r="N111" s="224" t="s">
        <v>42</v>
      </c>
      <c r="O111" s="85"/>
      <c r="P111" s="225">
        <f>O111*H111</f>
        <v>0</v>
      </c>
      <c r="Q111" s="225">
        <v>0</v>
      </c>
      <c r="R111" s="225">
        <f>Q111*H111</f>
        <v>0</v>
      </c>
      <c r="S111" s="225">
        <v>0</v>
      </c>
      <c r="T111" s="226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7" t="s">
        <v>122</v>
      </c>
      <c r="AT111" s="227" t="s">
        <v>229</v>
      </c>
      <c r="AU111" s="227" t="s">
        <v>79</v>
      </c>
      <c r="AY111" s="18" t="s">
        <v>227</v>
      </c>
      <c r="BE111" s="228">
        <f>IF(N111="základní",J111,0)</f>
        <v>0</v>
      </c>
      <c r="BF111" s="228">
        <f>IF(N111="snížená",J111,0)</f>
        <v>0</v>
      </c>
      <c r="BG111" s="228">
        <f>IF(N111="zákl. přenesená",J111,0)</f>
        <v>0</v>
      </c>
      <c r="BH111" s="228">
        <f>IF(N111="sníž. přenesená",J111,0)</f>
        <v>0</v>
      </c>
      <c r="BI111" s="228">
        <f>IF(N111="nulová",J111,0)</f>
        <v>0</v>
      </c>
      <c r="BJ111" s="18" t="s">
        <v>75</v>
      </c>
      <c r="BK111" s="228">
        <f>ROUND(I111*H111,2)</f>
        <v>0</v>
      </c>
      <c r="BL111" s="18" t="s">
        <v>122</v>
      </c>
      <c r="BM111" s="227" t="s">
        <v>1157</v>
      </c>
    </row>
    <row r="112" s="13" customFormat="1">
      <c r="A112" s="13"/>
      <c r="B112" s="234"/>
      <c r="C112" s="235"/>
      <c r="D112" s="229" t="s">
        <v>242</v>
      </c>
      <c r="E112" s="236" t="s">
        <v>19</v>
      </c>
      <c r="F112" s="237" t="s">
        <v>782</v>
      </c>
      <c r="G112" s="235"/>
      <c r="H112" s="238">
        <v>12</v>
      </c>
      <c r="I112" s="239"/>
      <c r="J112" s="235"/>
      <c r="K112" s="235"/>
      <c r="L112" s="240"/>
      <c r="M112" s="241"/>
      <c r="N112" s="242"/>
      <c r="O112" s="242"/>
      <c r="P112" s="242"/>
      <c r="Q112" s="242"/>
      <c r="R112" s="242"/>
      <c r="S112" s="242"/>
      <c r="T112" s="24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4" t="s">
        <v>242</v>
      </c>
      <c r="AU112" s="244" t="s">
        <v>79</v>
      </c>
      <c r="AV112" s="13" t="s">
        <v>79</v>
      </c>
      <c r="AW112" s="13" t="s">
        <v>32</v>
      </c>
      <c r="AX112" s="13" t="s">
        <v>71</v>
      </c>
      <c r="AY112" s="244" t="s">
        <v>227</v>
      </c>
    </row>
    <row r="113" s="14" customFormat="1">
      <c r="A113" s="14"/>
      <c r="B113" s="245"/>
      <c r="C113" s="246"/>
      <c r="D113" s="229" t="s">
        <v>242</v>
      </c>
      <c r="E113" s="247" t="s">
        <v>175</v>
      </c>
      <c r="F113" s="248" t="s">
        <v>244</v>
      </c>
      <c r="G113" s="246"/>
      <c r="H113" s="249">
        <v>12</v>
      </c>
      <c r="I113" s="250"/>
      <c r="J113" s="246"/>
      <c r="K113" s="246"/>
      <c r="L113" s="251"/>
      <c r="M113" s="252"/>
      <c r="N113" s="253"/>
      <c r="O113" s="253"/>
      <c r="P113" s="253"/>
      <c r="Q113" s="253"/>
      <c r="R113" s="253"/>
      <c r="S113" s="253"/>
      <c r="T113" s="25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5" t="s">
        <v>242</v>
      </c>
      <c r="AU113" s="255" t="s">
        <v>79</v>
      </c>
      <c r="AV113" s="14" t="s">
        <v>122</v>
      </c>
      <c r="AW113" s="14" t="s">
        <v>32</v>
      </c>
      <c r="AX113" s="14" t="s">
        <v>75</v>
      </c>
      <c r="AY113" s="255" t="s">
        <v>227</v>
      </c>
    </row>
    <row r="114" s="2" customFormat="1" ht="33" customHeight="1">
      <c r="A114" s="39"/>
      <c r="B114" s="40"/>
      <c r="C114" s="216" t="s">
        <v>87</v>
      </c>
      <c r="D114" s="216" t="s">
        <v>229</v>
      </c>
      <c r="E114" s="217" t="s">
        <v>251</v>
      </c>
      <c r="F114" s="218" t="s">
        <v>252</v>
      </c>
      <c r="G114" s="219" t="s">
        <v>172</v>
      </c>
      <c r="H114" s="220">
        <v>36</v>
      </c>
      <c r="I114" s="221"/>
      <c r="J114" s="222">
        <f>ROUND(I114*H114,2)</f>
        <v>0</v>
      </c>
      <c r="K114" s="218" t="s">
        <v>232</v>
      </c>
      <c r="L114" s="45"/>
      <c r="M114" s="223" t="s">
        <v>19</v>
      </c>
      <c r="N114" s="224" t="s">
        <v>42</v>
      </c>
      <c r="O114" s="85"/>
      <c r="P114" s="225">
        <f>O114*H114</f>
        <v>0</v>
      </c>
      <c r="Q114" s="225">
        <v>0</v>
      </c>
      <c r="R114" s="225">
        <f>Q114*H114</f>
        <v>0</v>
      </c>
      <c r="S114" s="225">
        <v>0</v>
      </c>
      <c r="T114" s="226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7" t="s">
        <v>233</v>
      </c>
      <c r="AT114" s="227" t="s">
        <v>229</v>
      </c>
      <c r="AU114" s="227" t="s">
        <v>79</v>
      </c>
      <c r="AY114" s="18" t="s">
        <v>227</v>
      </c>
      <c r="BE114" s="228">
        <f>IF(N114="základní",J114,0)</f>
        <v>0</v>
      </c>
      <c r="BF114" s="228">
        <f>IF(N114="snížená",J114,0)</f>
        <v>0</v>
      </c>
      <c r="BG114" s="228">
        <f>IF(N114="zákl. přenesená",J114,0)</f>
        <v>0</v>
      </c>
      <c r="BH114" s="228">
        <f>IF(N114="sníž. přenesená",J114,0)</f>
        <v>0</v>
      </c>
      <c r="BI114" s="228">
        <f>IF(N114="nulová",J114,0)</f>
        <v>0</v>
      </c>
      <c r="BJ114" s="18" t="s">
        <v>75</v>
      </c>
      <c r="BK114" s="228">
        <f>ROUND(I114*H114,2)</f>
        <v>0</v>
      </c>
      <c r="BL114" s="18" t="s">
        <v>233</v>
      </c>
      <c r="BM114" s="227" t="s">
        <v>253</v>
      </c>
    </row>
    <row r="115" s="13" customFormat="1">
      <c r="A115" s="13"/>
      <c r="B115" s="234"/>
      <c r="C115" s="235"/>
      <c r="D115" s="229" t="s">
        <v>242</v>
      </c>
      <c r="E115" s="236" t="s">
        <v>19</v>
      </c>
      <c r="F115" s="237" t="s">
        <v>1158</v>
      </c>
      <c r="G115" s="235"/>
      <c r="H115" s="238">
        <v>10</v>
      </c>
      <c r="I115" s="239"/>
      <c r="J115" s="235"/>
      <c r="K115" s="235"/>
      <c r="L115" s="240"/>
      <c r="M115" s="241"/>
      <c r="N115" s="242"/>
      <c r="O115" s="242"/>
      <c r="P115" s="242"/>
      <c r="Q115" s="242"/>
      <c r="R115" s="242"/>
      <c r="S115" s="242"/>
      <c r="T115" s="24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4" t="s">
        <v>242</v>
      </c>
      <c r="AU115" s="244" t="s">
        <v>79</v>
      </c>
      <c r="AV115" s="13" t="s">
        <v>79</v>
      </c>
      <c r="AW115" s="13" t="s">
        <v>32</v>
      </c>
      <c r="AX115" s="13" t="s">
        <v>71</v>
      </c>
      <c r="AY115" s="244" t="s">
        <v>227</v>
      </c>
    </row>
    <row r="116" s="13" customFormat="1">
      <c r="A116" s="13"/>
      <c r="B116" s="234"/>
      <c r="C116" s="235"/>
      <c r="D116" s="229" t="s">
        <v>242</v>
      </c>
      <c r="E116" s="236" t="s">
        <v>19</v>
      </c>
      <c r="F116" s="237" t="s">
        <v>1159</v>
      </c>
      <c r="G116" s="235"/>
      <c r="H116" s="238">
        <v>14</v>
      </c>
      <c r="I116" s="239"/>
      <c r="J116" s="235"/>
      <c r="K116" s="235"/>
      <c r="L116" s="240"/>
      <c r="M116" s="241"/>
      <c r="N116" s="242"/>
      <c r="O116" s="242"/>
      <c r="P116" s="242"/>
      <c r="Q116" s="242"/>
      <c r="R116" s="242"/>
      <c r="S116" s="242"/>
      <c r="T116" s="24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4" t="s">
        <v>242</v>
      </c>
      <c r="AU116" s="244" t="s">
        <v>79</v>
      </c>
      <c r="AV116" s="13" t="s">
        <v>79</v>
      </c>
      <c r="AW116" s="13" t="s">
        <v>32</v>
      </c>
      <c r="AX116" s="13" t="s">
        <v>71</v>
      </c>
      <c r="AY116" s="244" t="s">
        <v>227</v>
      </c>
    </row>
    <row r="117" s="13" customFormat="1">
      <c r="A117" s="13"/>
      <c r="B117" s="234"/>
      <c r="C117" s="235"/>
      <c r="D117" s="229" t="s">
        <v>242</v>
      </c>
      <c r="E117" s="236" t="s">
        <v>19</v>
      </c>
      <c r="F117" s="237" t="s">
        <v>1160</v>
      </c>
      <c r="G117" s="235"/>
      <c r="H117" s="238">
        <v>12</v>
      </c>
      <c r="I117" s="239"/>
      <c r="J117" s="235"/>
      <c r="K117" s="235"/>
      <c r="L117" s="240"/>
      <c r="M117" s="241"/>
      <c r="N117" s="242"/>
      <c r="O117" s="242"/>
      <c r="P117" s="242"/>
      <c r="Q117" s="242"/>
      <c r="R117" s="242"/>
      <c r="S117" s="242"/>
      <c r="T117" s="24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4" t="s">
        <v>242</v>
      </c>
      <c r="AU117" s="244" t="s">
        <v>79</v>
      </c>
      <c r="AV117" s="13" t="s">
        <v>79</v>
      </c>
      <c r="AW117" s="13" t="s">
        <v>32</v>
      </c>
      <c r="AX117" s="13" t="s">
        <v>71</v>
      </c>
      <c r="AY117" s="244" t="s">
        <v>227</v>
      </c>
    </row>
    <row r="118" s="14" customFormat="1">
      <c r="A118" s="14"/>
      <c r="B118" s="245"/>
      <c r="C118" s="246"/>
      <c r="D118" s="229" t="s">
        <v>242</v>
      </c>
      <c r="E118" s="247" t="s">
        <v>170</v>
      </c>
      <c r="F118" s="248" t="s">
        <v>244</v>
      </c>
      <c r="G118" s="246"/>
      <c r="H118" s="249">
        <v>36</v>
      </c>
      <c r="I118" s="250"/>
      <c r="J118" s="246"/>
      <c r="K118" s="246"/>
      <c r="L118" s="251"/>
      <c r="M118" s="252"/>
      <c r="N118" s="253"/>
      <c r="O118" s="253"/>
      <c r="P118" s="253"/>
      <c r="Q118" s="253"/>
      <c r="R118" s="253"/>
      <c r="S118" s="253"/>
      <c r="T118" s="25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5" t="s">
        <v>242</v>
      </c>
      <c r="AU118" s="255" t="s">
        <v>79</v>
      </c>
      <c r="AV118" s="14" t="s">
        <v>122</v>
      </c>
      <c r="AW118" s="14" t="s">
        <v>32</v>
      </c>
      <c r="AX118" s="14" t="s">
        <v>75</v>
      </c>
      <c r="AY118" s="255" t="s">
        <v>227</v>
      </c>
    </row>
    <row r="119" s="2" customFormat="1" ht="62.7" customHeight="1">
      <c r="A119" s="39"/>
      <c r="B119" s="40"/>
      <c r="C119" s="216" t="s">
        <v>122</v>
      </c>
      <c r="D119" s="216" t="s">
        <v>229</v>
      </c>
      <c r="E119" s="217" t="s">
        <v>1161</v>
      </c>
      <c r="F119" s="218" t="s">
        <v>1162</v>
      </c>
      <c r="G119" s="219" t="s">
        <v>259</v>
      </c>
      <c r="H119" s="220">
        <v>13.199999999999999</v>
      </c>
      <c r="I119" s="221"/>
      <c r="J119" s="222">
        <f>ROUND(I119*H119,2)</f>
        <v>0</v>
      </c>
      <c r="K119" s="218" t="s">
        <v>232</v>
      </c>
      <c r="L119" s="45"/>
      <c r="M119" s="223" t="s">
        <v>19</v>
      </c>
      <c r="N119" s="224" t="s">
        <v>42</v>
      </c>
      <c r="O119" s="85"/>
      <c r="P119" s="225">
        <f>O119*H119</f>
        <v>0</v>
      </c>
      <c r="Q119" s="225">
        <v>0</v>
      </c>
      <c r="R119" s="225">
        <f>Q119*H119</f>
        <v>0</v>
      </c>
      <c r="S119" s="225">
        <v>0</v>
      </c>
      <c r="T119" s="226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7" t="s">
        <v>233</v>
      </c>
      <c r="AT119" s="227" t="s">
        <v>229</v>
      </c>
      <c r="AU119" s="227" t="s">
        <v>79</v>
      </c>
      <c r="AY119" s="18" t="s">
        <v>227</v>
      </c>
      <c r="BE119" s="228">
        <f>IF(N119="základní",J119,0)</f>
        <v>0</v>
      </c>
      <c r="BF119" s="228">
        <f>IF(N119="snížená",J119,0)</f>
        <v>0</v>
      </c>
      <c r="BG119" s="228">
        <f>IF(N119="zákl. přenesená",J119,0)</f>
        <v>0</v>
      </c>
      <c r="BH119" s="228">
        <f>IF(N119="sníž. přenesená",J119,0)</f>
        <v>0</v>
      </c>
      <c r="BI119" s="228">
        <f>IF(N119="nulová",J119,0)</f>
        <v>0</v>
      </c>
      <c r="BJ119" s="18" t="s">
        <v>75</v>
      </c>
      <c r="BK119" s="228">
        <f>ROUND(I119*H119,2)</f>
        <v>0</v>
      </c>
      <c r="BL119" s="18" t="s">
        <v>233</v>
      </c>
      <c r="BM119" s="227" t="s">
        <v>1163</v>
      </c>
    </row>
    <row r="120" s="2" customFormat="1">
      <c r="A120" s="39"/>
      <c r="B120" s="40"/>
      <c r="C120" s="41"/>
      <c r="D120" s="229" t="s">
        <v>240</v>
      </c>
      <c r="E120" s="41"/>
      <c r="F120" s="230" t="s">
        <v>261</v>
      </c>
      <c r="G120" s="41"/>
      <c r="H120" s="41"/>
      <c r="I120" s="231"/>
      <c r="J120" s="41"/>
      <c r="K120" s="41"/>
      <c r="L120" s="45"/>
      <c r="M120" s="232"/>
      <c r="N120" s="233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240</v>
      </c>
      <c r="AU120" s="18" t="s">
        <v>79</v>
      </c>
    </row>
    <row r="121" s="13" customFormat="1">
      <c r="A121" s="13"/>
      <c r="B121" s="234"/>
      <c r="C121" s="235"/>
      <c r="D121" s="229" t="s">
        <v>242</v>
      </c>
      <c r="E121" s="236" t="s">
        <v>19</v>
      </c>
      <c r="F121" s="237" t="s">
        <v>676</v>
      </c>
      <c r="G121" s="235"/>
      <c r="H121" s="238">
        <v>11.880000000000001</v>
      </c>
      <c r="I121" s="239"/>
      <c r="J121" s="235"/>
      <c r="K121" s="235"/>
      <c r="L121" s="240"/>
      <c r="M121" s="241"/>
      <c r="N121" s="242"/>
      <c r="O121" s="242"/>
      <c r="P121" s="242"/>
      <c r="Q121" s="242"/>
      <c r="R121" s="242"/>
      <c r="S121" s="242"/>
      <c r="T121" s="24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4" t="s">
        <v>242</v>
      </c>
      <c r="AU121" s="244" t="s">
        <v>79</v>
      </c>
      <c r="AV121" s="13" t="s">
        <v>79</v>
      </c>
      <c r="AW121" s="13" t="s">
        <v>32</v>
      </c>
      <c r="AX121" s="13" t="s">
        <v>71</v>
      </c>
      <c r="AY121" s="244" t="s">
        <v>227</v>
      </c>
    </row>
    <row r="122" s="13" customFormat="1">
      <c r="A122" s="13"/>
      <c r="B122" s="234"/>
      <c r="C122" s="235"/>
      <c r="D122" s="229" t="s">
        <v>242</v>
      </c>
      <c r="E122" s="236" t="s">
        <v>19</v>
      </c>
      <c r="F122" s="237" t="s">
        <v>263</v>
      </c>
      <c r="G122" s="235"/>
      <c r="H122" s="238">
        <v>1.3200000000000001</v>
      </c>
      <c r="I122" s="239"/>
      <c r="J122" s="235"/>
      <c r="K122" s="235"/>
      <c r="L122" s="240"/>
      <c r="M122" s="241"/>
      <c r="N122" s="242"/>
      <c r="O122" s="242"/>
      <c r="P122" s="242"/>
      <c r="Q122" s="242"/>
      <c r="R122" s="242"/>
      <c r="S122" s="242"/>
      <c r="T122" s="24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4" t="s">
        <v>242</v>
      </c>
      <c r="AU122" s="244" t="s">
        <v>79</v>
      </c>
      <c r="AV122" s="13" t="s">
        <v>79</v>
      </c>
      <c r="AW122" s="13" t="s">
        <v>32</v>
      </c>
      <c r="AX122" s="13" t="s">
        <v>71</v>
      </c>
      <c r="AY122" s="244" t="s">
        <v>227</v>
      </c>
    </row>
    <row r="123" s="14" customFormat="1">
      <c r="A123" s="14"/>
      <c r="B123" s="245"/>
      <c r="C123" s="246"/>
      <c r="D123" s="229" t="s">
        <v>242</v>
      </c>
      <c r="E123" s="247" t="s">
        <v>19</v>
      </c>
      <c r="F123" s="248" t="s">
        <v>244</v>
      </c>
      <c r="G123" s="246"/>
      <c r="H123" s="249">
        <v>13.199999999999999</v>
      </c>
      <c r="I123" s="250"/>
      <c r="J123" s="246"/>
      <c r="K123" s="246"/>
      <c r="L123" s="251"/>
      <c r="M123" s="252"/>
      <c r="N123" s="253"/>
      <c r="O123" s="253"/>
      <c r="P123" s="253"/>
      <c r="Q123" s="253"/>
      <c r="R123" s="253"/>
      <c r="S123" s="253"/>
      <c r="T123" s="25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5" t="s">
        <v>242</v>
      </c>
      <c r="AU123" s="255" t="s">
        <v>79</v>
      </c>
      <c r="AV123" s="14" t="s">
        <v>122</v>
      </c>
      <c r="AW123" s="14" t="s">
        <v>32</v>
      </c>
      <c r="AX123" s="14" t="s">
        <v>75</v>
      </c>
      <c r="AY123" s="255" t="s">
        <v>227</v>
      </c>
    </row>
    <row r="124" s="2" customFormat="1" ht="49.05" customHeight="1">
      <c r="A124" s="39"/>
      <c r="B124" s="40"/>
      <c r="C124" s="216" t="s">
        <v>134</v>
      </c>
      <c r="D124" s="216" t="s">
        <v>229</v>
      </c>
      <c r="E124" s="217" t="s">
        <v>264</v>
      </c>
      <c r="F124" s="218" t="s">
        <v>265</v>
      </c>
      <c r="G124" s="219" t="s">
        <v>259</v>
      </c>
      <c r="H124" s="220">
        <v>13.199999999999999</v>
      </c>
      <c r="I124" s="221"/>
      <c r="J124" s="222">
        <f>ROUND(I124*H124,2)</f>
        <v>0</v>
      </c>
      <c r="K124" s="218" t="s">
        <v>232</v>
      </c>
      <c r="L124" s="45"/>
      <c r="M124" s="223" t="s">
        <v>19</v>
      </c>
      <c r="N124" s="224" t="s">
        <v>42</v>
      </c>
      <c r="O124" s="85"/>
      <c r="P124" s="225">
        <f>O124*H124</f>
        <v>0</v>
      </c>
      <c r="Q124" s="225">
        <v>0</v>
      </c>
      <c r="R124" s="225">
        <f>Q124*H124</f>
        <v>0</v>
      </c>
      <c r="S124" s="225">
        <v>0</v>
      </c>
      <c r="T124" s="226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7" t="s">
        <v>233</v>
      </c>
      <c r="AT124" s="227" t="s">
        <v>229</v>
      </c>
      <c r="AU124" s="227" t="s">
        <v>79</v>
      </c>
      <c r="AY124" s="18" t="s">
        <v>227</v>
      </c>
      <c r="BE124" s="228">
        <f>IF(N124="základní",J124,0)</f>
        <v>0</v>
      </c>
      <c r="BF124" s="228">
        <f>IF(N124="snížená",J124,0)</f>
        <v>0</v>
      </c>
      <c r="BG124" s="228">
        <f>IF(N124="zákl. přenesená",J124,0)</f>
        <v>0</v>
      </c>
      <c r="BH124" s="228">
        <f>IF(N124="sníž. přenesená",J124,0)</f>
        <v>0</v>
      </c>
      <c r="BI124" s="228">
        <f>IF(N124="nulová",J124,0)</f>
        <v>0</v>
      </c>
      <c r="BJ124" s="18" t="s">
        <v>75</v>
      </c>
      <c r="BK124" s="228">
        <f>ROUND(I124*H124,2)</f>
        <v>0</v>
      </c>
      <c r="BL124" s="18" t="s">
        <v>233</v>
      </c>
      <c r="BM124" s="227" t="s">
        <v>1164</v>
      </c>
    </row>
    <row r="125" s="13" customFormat="1">
      <c r="A125" s="13"/>
      <c r="B125" s="234"/>
      <c r="C125" s="235"/>
      <c r="D125" s="229" t="s">
        <v>242</v>
      </c>
      <c r="E125" s="236" t="s">
        <v>19</v>
      </c>
      <c r="F125" s="237" t="s">
        <v>676</v>
      </c>
      <c r="G125" s="235"/>
      <c r="H125" s="238">
        <v>11.880000000000001</v>
      </c>
      <c r="I125" s="239"/>
      <c r="J125" s="235"/>
      <c r="K125" s="235"/>
      <c r="L125" s="240"/>
      <c r="M125" s="241"/>
      <c r="N125" s="242"/>
      <c r="O125" s="242"/>
      <c r="P125" s="242"/>
      <c r="Q125" s="242"/>
      <c r="R125" s="242"/>
      <c r="S125" s="242"/>
      <c r="T125" s="24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4" t="s">
        <v>242</v>
      </c>
      <c r="AU125" s="244" t="s">
        <v>79</v>
      </c>
      <c r="AV125" s="13" t="s">
        <v>79</v>
      </c>
      <c r="AW125" s="13" t="s">
        <v>32</v>
      </c>
      <c r="AX125" s="13" t="s">
        <v>71</v>
      </c>
      <c r="AY125" s="244" t="s">
        <v>227</v>
      </c>
    </row>
    <row r="126" s="13" customFormat="1">
      <c r="A126" s="13"/>
      <c r="B126" s="234"/>
      <c r="C126" s="235"/>
      <c r="D126" s="229" t="s">
        <v>242</v>
      </c>
      <c r="E126" s="236" t="s">
        <v>19</v>
      </c>
      <c r="F126" s="237" t="s">
        <v>263</v>
      </c>
      <c r="G126" s="235"/>
      <c r="H126" s="238">
        <v>1.3200000000000001</v>
      </c>
      <c r="I126" s="239"/>
      <c r="J126" s="235"/>
      <c r="K126" s="235"/>
      <c r="L126" s="240"/>
      <c r="M126" s="241"/>
      <c r="N126" s="242"/>
      <c r="O126" s="242"/>
      <c r="P126" s="242"/>
      <c r="Q126" s="242"/>
      <c r="R126" s="242"/>
      <c r="S126" s="242"/>
      <c r="T126" s="24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4" t="s">
        <v>242</v>
      </c>
      <c r="AU126" s="244" t="s">
        <v>79</v>
      </c>
      <c r="AV126" s="13" t="s">
        <v>79</v>
      </c>
      <c r="AW126" s="13" t="s">
        <v>32</v>
      </c>
      <c r="AX126" s="13" t="s">
        <v>71</v>
      </c>
      <c r="AY126" s="244" t="s">
        <v>227</v>
      </c>
    </row>
    <row r="127" s="14" customFormat="1">
      <c r="A127" s="14"/>
      <c r="B127" s="245"/>
      <c r="C127" s="246"/>
      <c r="D127" s="229" t="s">
        <v>242</v>
      </c>
      <c r="E127" s="247" t="s">
        <v>19</v>
      </c>
      <c r="F127" s="248" t="s">
        <v>244</v>
      </c>
      <c r="G127" s="246"/>
      <c r="H127" s="249">
        <v>13.199999999999999</v>
      </c>
      <c r="I127" s="250"/>
      <c r="J127" s="246"/>
      <c r="K127" s="246"/>
      <c r="L127" s="251"/>
      <c r="M127" s="252"/>
      <c r="N127" s="253"/>
      <c r="O127" s="253"/>
      <c r="P127" s="253"/>
      <c r="Q127" s="253"/>
      <c r="R127" s="253"/>
      <c r="S127" s="253"/>
      <c r="T127" s="25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5" t="s">
        <v>242</v>
      </c>
      <c r="AU127" s="255" t="s">
        <v>79</v>
      </c>
      <c r="AV127" s="14" t="s">
        <v>122</v>
      </c>
      <c r="AW127" s="14" t="s">
        <v>32</v>
      </c>
      <c r="AX127" s="14" t="s">
        <v>75</v>
      </c>
      <c r="AY127" s="255" t="s">
        <v>227</v>
      </c>
    </row>
    <row r="128" s="12" customFormat="1" ht="22.8" customHeight="1">
      <c r="A128" s="12"/>
      <c r="B128" s="200"/>
      <c r="C128" s="201"/>
      <c r="D128" s="202" t="s">
        <v>70</v>
      </c>
      <c r="E128" s="214" t="s">
        <v>87</v>
      </c>
      <c r="F128" s="214" t="s">
        <v>1165</v>
      </c>
      <c r="G128" s="201"/>
      <c r="H128" s="201"/>
      <c r="I128" s="204"/>
      <c r="J128" s="215">
        <f>BK128</f>
        <v>0</v>
      </c>
      <c r="K128" s="201"/>
      <c r="L128" s="206"/>
      <c r="M128" s="207"/>
      <c r="N128" s="208"/>
      <c r="O128" s="208"/>
      <c r="P128" s="209">
        <f>SUM(P129:P130)</f>
        <v>0</v>
      </c>
      <c r="Q128" s="208"/>
      <c r="R128" s="209">
        <f>SUM(R129:R130)</f>
        <v>0</v>
      </c>
      <c r="S128" s="208"/>
      <c r="T128" s="210">
        <f>SUM(T129:T130)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1" t="s">
        <v>75</v>
      </c>
      <c r="AT128" s="212" t="s">
        <v>70</v>
      </c>
      <c r="AU128" s="212" t="s">
        <v>75</v>
      </c>
      <c r="AY128" s="211" t="s">
        <v>227</v>
      </c>
      <c r="BK128" s="213">
        <f>SUM(BK129:BK130)</f>
        <v>0</v>
      </c>
    </row>
    <row r="129" s="2" customFormat="1" ht="24.15" customHeight="1">
      <c r="A129" s="39"/>
      <c r="B129" s="40"/>
      <c r="C129" s="216" t="s">
        <v>144</v>
      </c>
      <c r="D129" s="216" t="s">
        <v>229</v>
      </c>
      <c r="E129" s="217" t="s">
        <v>1166</v>
      </c>
      <c r="F129" s="218" t="s">
        <v>1167</v>
      </c>
      <c r="G129" s="219" t="s">
        <v>180</v>
      </c>
      <c r="H129" s="220">
        <v>20</v>
      </c>
      <c r="I129" s="221"/>
      <c r="J129" s="222">
        <f>ROUND(I129*H129,2)</f>
        <v>0</v>
      </c>
      <c r="K129" s="218" t="s">
        <v>232</v>
      </c>
      <c r="L129" s="45"/>
      <c r="M129" s="223" t="s">
        <v>19</v>
      </c>
      <c r="N129" s="224" t="s">
        <v>42</v>
      </c>
      <c r="O129" s="85"/>
      <c r="P129" s="225">
        <f>O129*H129</f>
        <v>0</v>
      </c>
      <c r="Q129" s="225">
        <v>0</v>
      </c>
      <c r="R129" s="225">
        <f>Q129*H129</f>
        <v>0</v>
      </c>
      <c r="S129" s="225">
        <v>0</v>
      </c>
      <c r="T129" s="226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7" t="s">
        <v>233</v>
      </c>
      <c r="AT129" s="227" t="s">
        <v>229</v>
      </c>
      <c r="AU129" s="227" t="s">
        <v>79</v>
      </c>
      <c r="AY129" s="18" t="s">
        <v>227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18" t="s">
        <v>75</v>
      </c>
      <c r="BK129" s="228">
        <f>ROUND(I129*H129,2)</f>
        <v>0</v>
      </c>
      <c r="BL129" s="18" t="s">
        <v>233</v>
      </c>
      <c r="BM129" s="227" t="s">
        <v>270</v>
      </c>
    </row>
    <row r="130" s="13" customFormat="1">
      <c r="A130" s="13"/>
      <c r="B130" s="234"/>
      <c r="C130" s="235"/>
      <c r="D130" s="229" t="s">
        <v>242</v>
      </c>
      <c r="E130" s="236" t="s">
        <v>19</v>
      </c>
      <c r="F130" s="237" t="s">
        <v>1168</v>
      </c>
      <c r="G130" s="235"/>
      <c r="H130" s="238">
        <v>20</v>
      </c>
      <c r="I130" s="239"/>
      <c r="J130" s="235"/>
      <c r="K130" s="235"/>
      <c r="L130" s="240"/>
      <c r="M130" s="241"/>
      <c r="N130" s="242"/>
      <c r="O130" s="242"/>
      <c r="P130" s="242"/>
      <c r="Q130" s="242"/>
      <c r="R130" s="242"/>
      <c r="S130" s="242"/>
      <c r="T130" s="24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4" t="s">
        <v>242</v>
      </c>
      <c r="AU130" s="244" t="s">
        <v>79</v>
      </c>
      <c r="AV130" s="13" t="s">
        <v>79</v>
      </c>
      <c r="AW130" s="13" t="s">
        <v>32</v>
      </c>
      <c r="AX130" s="13" t="s">
        <v>75</v>
      </c>
      <c r="AY130" s="244" t="s">
        <v>227</v>
      </c>
    </row>
    <row r="131" s="12" customFormat="1" ht="22.8" customHeight="1">
      <c r="A131" s="12"/>
      <c r="B131" s="200"/>
      <c r="C131" s="201"/>
      <c r="D131" s="202" t="s">
        <v>70</v>
      </c>
      <c r="E131" s="214" t="s">
        <v>122</v>
      </c>
      <c r="F131" s="214" t="s">
        <v>524</v>
      </c>
      <c r="G131" s="201"/>
      <c r="H131" s="201"/>
      <c r="I131" s="204"/>
      <c r="J131" s="215">
        <f>BK131</f>
        <v>0</v>
      </c>
      <c r="K131" s="201"/>
      <c r="L131" s="206"/>
      <c r="M131" s="207"/>
      <c r="N131" s="208"/>
      <c r="O131" s="208"/>
      <c r="P131" s="209">
        <f>SUM(P132:P133)</f>
        <v>0</v>
      </c>
      <c r="Q131" s="208"/>
      <c r="R131" s="209">
        <f>SUM(R132:R133)</f>
        <v>0</v>
      </c>
      <c r="S131" s="208"/>
      <c r="T131" s="210">
        <f>SUM(T132:T133)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1" t="s">
        <v>75</v>
      </c>
      <c r="AT131" s="212" t="s">
        <v>70</v>
      </c>
      <c r="AU131" s="212" t="s">
        <v>75</v>
      </c>
      <c r="AY131" s="211" t="s">
        <v>227</v>
      </c>
      <c r="BK131" s="213">
        <f>SUM(BK132:BK133)</f>
        <v>0</v>
      </c>
    </row>
    <row r="132" s="2" customFormat="1" ht="24.15" customHeight="1">
      <c r="A132" s="39"/>
      <c r="B132" s="40"/>
      <c r="C132" s="216" t="s">
        <v>154</v>
      </c>
      <c r="D132" s="216" t="s">
        <v>229</v>
      </c>
      <c r="E132" s="217" t="s">
        <v>1169</v>
      </c>
      <c r="F132" s="218" t="s">
        <v>1170</v>
      </c>
      <c r="G132" s="219" t="s">
        <v>238</v>
      </c>
      <c r="H132" s="220">
        <v>10</v>
      </c>
      <c r="I132" s="221"/>
      <c r="J132" s="222">
        <f>ROUND(I132*H132,2)</f>
        <v>0</v>
      </c>
      <c r="K132" s="218" t="s">
        <v>232</v>
      </c>
      <c r="L132" s="45"/>
      <c r="M132" s="223" t="s">
        <v>19</v>
      </c>
      <c r="N132" s="224" t="s">
        <v>42</v>
      </c>
      <c r="O132" s="85"/>
      <c r="P132" s="225">
        <f>O132*H132</f>
        <v>0</v>
      </c>
      <c r="Q132" s="225">
        <v>0</v>
      </c>
      <c r="R132" s="225">
        <f>Q132*H132</f>
        <v>0</v>
      </c>
      <c r="S132" s="225">
        <v>0</v>
      </c>
      <c r="T132" s="226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7" t="s">
        <v>122</v>
      </c>
      <c r="AT132" s="227" t="s">
        <v>229</v>
      </c>
      <c r="AU132" s="227" t="s">
        <v>79</v>
      </c>
      <c r="AY132" s="18" t="s">
        <v>227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18" t="s">
        <v>75</v>
      </c>
      <c r="BK132" s="228">
        <f>ROUND(I132*H132,2)</f>
        <v>0</v>
      </c>
      <c r="BL132" s="18" t="s">
        <v>122</v>
      </c>
      <c r="BM132" s="227" t="s">
        <v>1171</v>
      </c>
    </row>
    <row r="133" s="13" customFormat="1">
      <c r="A133" s="13"/>
      <c r="B133" s="234"/>
      <c r="C133" s="235"/>
      <c r="D133" s="229" t="s">
        <v>242</v>
      </c>
      <c r="E133" s="236" t="s">
        <v>19</v>
      </c>
      <c r="F133" s="237" t="s">
        <v>1172</v>
      </c>
      <c r="G133" s="235"/>
      <c r="H133" s="238">
        <v>10</v>
      </c>
      <c r="I133" s="239"/>
      <c r="J133" s="235"/>
      <c r="K133" s="235"/>
      <c r="L133" s="240"/>
      <c r="M133" s="241"/>
      <c r="N133" s="242"/>
      <c r="O133" s="242"/>
      <c r="P133" s="242"/>
      <c r="Q133" s="242"/>
      <c r="R133" s="242"/>
      <c r="S133" s="242"/>
      <c r="T133" s="24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4" t="s">
        <v>242</v>
      </c>
      <c r="AU133" s="244" t="s">
        <v>79</v>
      </c>
      <c r="AV133" s="13" t="s">
        <v>79</v>
      </c>
      <c r="AW133" s="13" t="s">
        <v>32</v>
      </c>
      <c r="AX133" s="13" t="s">
        <v>75</v>
      </c>
      <c r="AY133" s="244" t="s">
        <v>227</v>
      </c>
    </row>
    <row r="134" s="12" customFormat="1" ht="22.8" customHeight="1">
      <c r="A134" s="12"/>
      <c r="B134" s="200"/>
      <c r="C134" s="201"/>
      <c r="D134" s="202" t="s">
        <v>70</v>
      </c>
      <c r="E134" s="214" t="s">
        <v>134</v>
      </c>
      <c r="F134" s="214" t="s">
        <v>1173</v>
      </c>
      <c r="G134" s="201"/>
      <c r="H134" s="201"/>
      <c r="I134" s="204"/>
      <c r="J134" s="215">
        <f>BK134</f>
        <v>0</v>
      </c>
      <c r="K134" s="201"/>
      <c r="L134" s="206"/>
      <c r="M134" s="207"/>
      <c r="N134" s="208"/>
      <c r="O134" s="208"/>
      <c r="P134" s="209">
        <f>SUM(P135:P157)</f>
        <v>0</v>
      </c>
      <c r="Q134" s="208"/>
      <c r="R134" s="209">
        <f>SUM(R135:R157)</f>
        <v>5.2367999999999997</v>
      </c>
      <c r="S134" s="208"/>
      <c r="T134" s="210">
        <f>SUM(T135:T157)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1" t="s">
        <v>75</v>
      </c>
      <c r="AT134" s="212" t="s">
        <v>70</v>
      </c>
      <c r="AU134" s="212" t="s">
        <v>75</v>
      </c>
      <c r="AY134" s="211" t="s">
        <v>227</v>
      </c>
      <c r="BK134" s="213">
        <f>SUM(BK135:BK157)</f>
        <v>0</v>
      </c>
    </row>
    <row r="135" s="2" customFormat="1" ht="90" customHeight="1">
      <c r="A135" s="39"/>
      <c r="B135" s="40"/>
      <c r="C135" s="216" t="s">
        <v>274</v>
      </c>
      <c r="D135" s="216" t="s">
        <v>229</v>
      </c>
      <c r="E135" s="217" t="s">
        <v>898</v>
      </c>
      <c r="F135" s="218" t="s">
        <v>899</v>
      </c>
      <c r="G135" s="219" t="s">
        <v>238</v>
      </c>
      <c r="H135" s="220">
        <v>36</v>
      </c>
      <c r="I135" s="221"/>
      <c r="J135" s="222">
        <f>ROUND(I135*H135,2)</f>
        <v>0</v>
      </c>
      <c r="K135" s="218" t="s">
        <v>232</v>
      </c>
      <c r="L135" s="45"/>
      <c r="M135" s="223" t="s">
        <v>19</v>
      </c>
      <c r="N135" s="224" t="s">
        <v>42</v>
      </c>
      <c r="O135" s="85"/>
      <c r="P135" s="225">
        <f>O135*H135</f>
        <v>0</v>
      </c>
      <c r="Q135" s="225">
        <v>0</v>
      </c>
      <c r="R135" s="225">
        <f>Q135*H135</f>
        <v>0</v>
      </c>
      <c r="S135" s="225">
        <v>0</v>
      </c>
      <c r="T135" s="226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7" t="s">
        <v>122</v>
      </c>
      <c r="AT135" s="227" t="s">
        <v>229</v>
      </c>
      <c r="AU135" s="227" t="s">
        <v>79</v>
      </c>
      <c r="AY135" s="18" t="s">
        <v>227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18" t="s">
        <v>75</v>
      </c>
      <c r="BK135" s="228">
        <f>ROUND(I135*H135,2)</f>
        <v>0</v>
      </c>
      <c r="BL135" s="18" t="s">
        <v>122</v>
      </c>
      <c r="BM135" s="227" t="s">
        <v>1174</v>
      </c>
    </row>
    <row r="136" s="2" customFormat="1">
      <c r="A136" s="39"/>
      <c r="B136" s="40"/>
      <c r="C136" s="41"/>
      <c r="D136" s="229" t="s">
        <v>240</v>
      </c>
      <c r="E136" s="41"/>
      <c r="F136" s="230" t="s">
        <v>901</v>
      </c>
      <c r="G136" s="41"/>
      <c r="H136" s="41"/>
      <c r="I136" s="231"/>
      <c r="J136" s="41"/>
      <c r="K136" s="41"/>
      <c r="L136" s="45"/>
      <c r="M136" s="232"/>
      <c r="N136" s="233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240</v>
      </c>
      <c r="AU136" s="18" t="s">
        <v>79</v>
      </c>
    </row>
    <row r="137" s="13" customFormat="1">
      <c r="A137" s="13"/>
      <c r="B137" s="234"/>
      <c r="C137" s="235"/>
      <c r="D137" s="229" t="s">
        <v>242</v>
      </c>
      <c r="E137" s="236" t="s">
        <v>19</v>
      </c>
      <c r="F137" s="237" t="s">
        <v>1175</v>
      </c>
      <c r="G137" s="235"/>
      <c r="H137" s="238">
        <v>19</v>
      </c>
      <c r="I137" s="239"/>
      <c r="J137" s="235"/>
      <c r="K137" s="235"/>
      <c r="L137" s="240"/>
      <c r="M137" s="241"/>
      <c r="N137" s="242"/>
      <c r="O137" s="242"/>
      <c r="P137" s="242"/>
      <c r="Q137" s="242"/>
      <c r="R137" s="242"/>
      <c r="S137" s="242"/>
      <c r="T137" s="24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4" t="s">
        <v>242</v>
      </c>
      <c r="AU137" s="244" t="s">
        <v>79</v>
      </c>
      <c r="AV137" s="13" t="s">
        <v>79</v>
      </c>
      <c r="AW137" s="13" t="s">
        <v>32</v>
      </c>
      <c r="AX137" s="13" t="s">
        <v>71</v>
      </c>
      <c r="AY137" s="244" t="s">
        <v>227</v>
      </c>
    </row>
    <row r="138" s="13" customFormat="1">
      <c r="A138" s="13"/>
      <c r="B138" s="234"/>
      <c r="C138" s="235"/>
      <c r="D138" s="229" t="s">
        <v>242</v>
      </c>
      <c r="E138" s="236" t="s">
        <v>19</v>
      </c>
      <c r="F138" s="237" t="s">
        <v>1176</v>
      </c>
      <c r="G138" s="235"/>
      <c r="H138" s="238">
        <v>17</v>
      </c>
      <c r="I138" s="239"/>
      <c r="J138" s="235"/>
      <c r="K138" s="235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242</v>
      </c>
      <c r="AU138" s="244" t="s">
        <v>79</v>
      </c>
      <c r="AV138" s="13" t="s">
        <v>79</v>
      </c>
      <c r="AW138" s="13" t="s">
        <v>32</v>
      </c>
      <c r="AX138" s="13" t="s">
        <v>71</v>
      </c>
      <c r="AY138" s="244" t="s">
        <v>227</v>
      </c>
    </row>
    <row r="139" s="14" customFormat="1">
      <c r="A139" s="14"/>
      <c r="B139" s="245"/>
      <c r="C139" s="246"/>
      <c r="D139" s="229" t="s">
        <v>242</v>
      </c>
      <c r="E139" s="247" t="s">
        <v>19</v>
      </c>
      <c r="F139" s="248" t="s">
        <v>244</v>
      </c>
      <c r="G139" s="246"/>
      <c r="H139" s="249">
        <v>36</v>
      </c>
      <c r="I139" s="250"/>
      <c r="J139" s="246"/>
      <c r="K139" s="246"/>
      <c r="L139" s="251"/>
      <c r="M139" s="252"/>
      <c r="N139" s="253"/>
      <c r="O139" s="253"/>
      <c r="P139" s="253"/>
      <c r="Q139" s="253"/>
      <c r="R139" s="253"/>
      <c r="S139" s="253"/>
      <c r="T139" s="25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5" t="s">
        <v>242</v>
      </c>
      <c r="AU139" s="255" t="s">
        <v>79</v>
      </c>
      <c r="AV139" s="14" t="s">
        <v>122</v>
      </c>
      <c r="AW139" s="14" t="s">
        <v>32</v>
      </c>
      <c r="AX139" s="14" t="s">
        <v>75</v>
      </c>
      <c r="AY139" s="255" t="s">
        <v>227</v>
      </c>
    </row>
    <row r="140" s="2" customFormat="1" ht="24.15" customHeight="1">
      <c r="A140" s="39"/>
      <c r="B140" s="40"/>
      <c r="C140" s="266" t="s">
        <v>279</v>
      </c>
      <c r="D140" s="266" t="s">
        <v>328</v>
      </c>
      <c r="E140" s="267" t="s">
        <v>1177</v>
      </c>
      <c r="F140" s="268" t="s">
        <v>1178</v>
      </c>
      <c r="G140" s="269" t="s">
        <v>238</v>
      </c>
      <c r="H140" s="270">
        <v>16</v>
      </c>
      <c r="I140" s="271"/>
      <c r="J140" s="272">
        <f>ROUND(I140*H140,2)</f>
        <v>0</v>
      </c>
      <c r="K140" s="268" t="s">
        <v>19</v>
      </c>
      <c r="L140" s="273"/>
      <c r="M140" s="274" t="s">
        <v>19</v>
      </c>
      <c r="N140" s="275" t="s">
        <v>42</v>
      </c>
      <c r="O140" s="85"/>
      <c r="P140" s="225">
        <f>O140*H140</f>
        <v>0</v>
      </c>
      <c r="Q140" s="225">
        <v>0.32729999999999998</v>
      </c>
      <c r="R140" s="225">
        <f>Q140*H140</f>
        <v>5.2367999999999997</v>
      </c>
      <c r="S140" s="225">
        <v>0</v>
      </c>
      <c r="T140" s="226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7" t="s">
        <v>274</v>
      </c>
      <c r="AT140" s="227" t="s">
        <v>328</v>
      </c>
      <c r="AU140" s="227" t="s">
        <v>79</v>
      </c>
      <c r="AY140" s="18" t="s">
        <v>227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18" t="s">
        <v>75</v>
      </c>
      <c r="BK140" s="228">
        <f>ROUND(I140*H140,2)</f>
        <v>0</v>
      </c>
      <c r="BL140" s="18" t="s">
        <v>122</v>
      </c>
      <c r="BM140" s="227" t="s">
        <v>1179</v>
      </c>
    </row>
    <row r="141" s="13" customFormat="1">
      <c r="A141" s="13"/>
      <c r="B141" s="234"/>
      <c r="C141" s="235"/>
      <c r="D141" s="229" t="s">
        <v>242</v>
      </c>
      <c r="E141" s="236" t="s">
        <v>19</v>
      </c>
      <c r="F141" s="237" t="s">
        <v>1180</v>
      </c>
      <c r="G141" s="235"/>
      <c r="H141" s="238">
        <v>16</v>
      </c>
      <c r="I141" s="239"/>
      <c r="J141" s="235"/>
      <c r="K141" s="235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242</v>
      </c>
      <c r="AU141" s="244" t="s">
        <v>79</v>
      </c>
      <c r="AV141" s="13" t="s">
        <v>79</v>
      </c>
      <c r="AW141" s="13" t="s">
        <v>32</v>
      </c>
      <c r="AX141" s="13" t="s">
        <v>75</v>
      </c>
      <c r="AY141" s="244" t="s">
        <v>227</v>
      </c>
    </row>
    <row r="142" s="2" customFormat="1" ht="62.7" customHeight="1">
      <c r="A142" s="39"/>
      <c r="B142" s="40"/>
      <c r="C142" s="216" t="s">
        <v>282</v>
      </c>
      <c r="D142" s="216" t="s">
        <v>229</v>
      </c>
      <c r="E142" s="217" t="s">
        <v>1181</v>
      </c>
      <c r="F142" s="218" t="s">
        <v>1182</v>
      </c>
      <c r="G142" s="219" t="s">
        <v>180</v>
      </c>
      <c r="H142" s="220">
        <v>40</v>
      </c>
      <c r="I142" s="221"/>
      <c r="J142" s="222">
        <f>ROUND(I142*H142,2)</f>
        <v>0</v>
      </c>
      <c r="K142" s="218" t="s">
        <v>232</v>
      </c>
      <c r="L142" s="45"/>
      <c r="M142" s="223" t="s">
        <v>19</v>
      </c>
      <c r="N142" s="224" t="s">
        <v>42</v>
      </c>
      <c r="O142" s="85"/>
      <c r="P142" s="225">
        <f>O142*H142</f>
        <v>0</v>
      </c>
      <c r="Q142" s="225">
        <v>0</v>
      </c>
      <c r="R142" s="225">
        <f>Q142*H142</f>
        <v>0</v>
      </c>
      <c r="S142" s="225">
        <v>0</v>
      </c>
      <c r="T142" s="226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7" t="s">
        <v>122</v>
      </c>
      <c r="AT142" s="227" t="s">
        <v>229</v>
      </c>
      <c r="AU142" s="227" t="s">
        <v>79</v>
      </c>
      <c r="AY142" s="18" t="s">
        <v>227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18" t="s">
        <v>75</v>
      </c>
      <c r="BK142" s="228">
        <f>ROUND(I142*H142,2)</f>
        <v>0</v>
      </c>
      <c r="BL142" s="18" t="s">
        <v>122</v>
      </c>
      <c r="BM142" s="227" t="s">
        <v>1183</v>
      </c>
    </row>
    <row r="143" s="13" customFormat="1">
      <c r="A143" s="13"/>
      <c r="B143" s="234"/>
      <c r="C143" s="235"/>
      <c r="D143" s="229" t="s">
        <v>242</v>
      </c>
      <c r="E143" s="236" t="s">
        <v>182</v>
      </c>
      <c r="F143" s="237" t="s">
        <v>1184</v>
      </c>
      <c r="G143" s="235"/>
      <c r="H143" s="238">
        <v>40</v>
      </c>
      <c r="I143" s="239"/>
      <c r="J143" s="235"/>
      <c r="K143" s="235"/>
      <c r="L143" s="240"/>
      <c r="M143" s="241"/>
      <c r="N143" s="242"/>
      <c r="O143" s="242"/>
      <c r="P143" s="242"/>
      <c r="Q143" s="242"/>
      <c r="R143" s="242"/>
      <c r="S143" s="242"/>
      <c r="T143" s="24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4" t="s">
        <v>242</v>
      </c>
      <c r="AU143" s="244" t="s">
        <v>79</v>
      </c>
      <c r="AV143" s="13" t="s">
        <v>79</v>
      </c>
      <c r="AW143" s="13" t="s">
        <v>32</v>
      </c>
      <c r="AX143" s="13" t="s">
        <v>75</v>
      </c>
      <c r="AY143" s="244" t="s">
        <v>227</v>
      </c>
    </row>
    <row r="144" s="2" customFormat="1" ht="24.15" customHeight="1">
      <c r="A144" s="39"/>
      <c r="B144" s="40"/>
      <c r="C144" s="216" t="s">
        <v>288</v>
      </c>
      <c r="D144" s="216" t="s">
        <v>229</v>
      </c>
      <c r="E144" s="217" t="s">
        <v>556</v>
      </c>
      <c r="F144" s="218" t="s">
        <v>557</v>
      </c>
      <c r="G144" s="219" t="s">
        <v>238</v>
      </c>
      <c r="H144" s="220">
        <v>4</v>
      </c>
      <c r="I144" s="221"/>
      <c r="J144" s="222">
        <f>ROUND(I144*H144,2)</f>
        <v>0</v>
      </c>
      <c r="K144" s="218" t="s">
        <v>232</v>
      </c>
      <c r="L144" s="45"/>
      <c r="M144" s="223" t="s">
        <v>19</v>
      </c>
      <c r="N144" s="224" t="s">
        <v>42</v>
      </c>
      <c r="O144" s="85"/>
      <c r="P144" s="225">
        <f>O144*H144</f>
        <v>0</v>
      </c>
      <c r="Q144" s="225">
        <v>0</v>
      </c>
      <c r="R144" s="225">
        <f>Q144*H144</f>
        <v>0</v>
      </c>
      <c r="S144" s="225">
        <v>0</v>
      </c>
      <c r="T144" s="226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7" t="s">
        <v>122</v>
      </c>
      <c r="AT144" s="227" t="s">
        <v>229</v>
      </c>
      <c r="AU144" s="227" t="s">
        <v>79</v>
      </c>
      <c r="AY144" s="18" t="s">
        <v>227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18" t="s">
        <v>75</v>
      </c>
      <c r="BK144" s="228">
        <f>ROUND(I144*H144,2)</f>
        <v>0</v>
      </c>
      <c r="BL144" s="18" t="s">
        <v>122</v>
      </c>
      <c r="BM144" s="227" t="s">
        <v>1185</v>
      </c>
    </row>
    <row r="145" s="13" customFormat="1">
      <c r="A145" s="13"/>
      <c r="B145" s="234"/>
      <c r="C145" s="235"/>
      <c r="D145" s="229" t="s">
        <v>242</v>
      </c>
      <c r="E145" s="236" t="s">
        <v>19</v>
      </c>
      <c r="F145" s="237" t="s">
        <v>1052</v>
      </c>
      <c r="G145" s="235"/>
      <c r="H145" s="238">
        <v>4</v>
      </c>
      <c r="I145" s="239"/>
      <c r="J145" s="235"/>
      <c r="K145" s="235"/>
      <c r="L145" s="240"/>
      <c r="M145" s="241"/>
      <c r="N145" s="242"/>
      <c r="O145" s="242"/>
      <c r="P145" s="242"/>
      <c r="Q145" s="242"/>
      <c r="R145" s="242"/>
      <c r="S145" s="242"/>
      <c r="T145" s="24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4" t="s">
        <v>242</v>
      </c>
      <c r="AU145" s="244" t="s">
        <v>79</v>
      </c>
      <c r="AV145" s="13" t="s">
        <v>79</v>
      </c>
      <c r="AW145" s="13" t="s">
        <v>32</v>
      </c>
      <c r="AX145" s="13" t="s">
        <v>75</v>
      </c>
      <c r="AY145" s="244" t="s">
        <v>227</v>
      </c>
    </row>
    <row r="146" s="2" customFormat="1" ht="66.75" customHeight="1">
      <c r="A146" s="39"/>
      <c r="B146" s="40"/>
      <c r="C146" s="216" t="s">
        <v>294</v>
      </c>
      <c r="D146" s="216" t="s">
        <v>229</v>
      </c>
      <c r="E146" s="217" t="s">
        <v>275</v>
      </c>
      <c r="F146" s="218" t="s">
        <v>276</v>
      </c>
      <c r="G146" s="219" t="s">
        <v>259</v>
      </c>
      <c r="H146" s="220">
        <v>7.2000000000000002</v>
      </c>
      <c r="I146" s="221"/>
      <c r="J146" s="222">
        <f>ROUND(I146*H146,2)</f>
        <v>0</v>
      </c>
      <c r="K146" s="218" t="s">
        <v>232</v>
      </c>
      <c r="L146" s="45"/>
      <c r="M146" s="223" t="s">
        <v>19</v>
      </c>
      <c r="N146" s="224" t="s">
        <v>42</v>
      </c>
      <c r="O146" s="85"/>
      <c r="P146" s="225">
        <f>O146*H146</f>
        <v>0</v>
      </c>
      <c r="Q146" s="225">
        <v>0</v>
      </c>
      <c r="R146" s="225">
        <f>Q146*H146</f>
        <v>0</v>
      </c>
      <c r="S146" s="225">
        <v>0</v>
      </c>
      <c r="T146" s="226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7" t="s">
        <v>233</v>
      </c>
      <c r="AT146" s="227" t="s">
        <v>229</v>
      </c>
      <c r="AU146" s="227" t="s">
        <v>79</v>
      </c>
      <c r="AY146" s="18" t="s">
        <v>227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18" t="s">
        <v>75</v>
      </c>
      <c r="BK146" s="228">
        <f>ROUND(I146*H146,2)</f>
        <v>0</v>
      </c>
      <c r="BL146" s="18" t="s">
        <v>233</v>
      </c>
      <c r="BM146" s="227" t="s">
        <v>1186</v>
      </c>
    </row>
    <row r="147" s="2" customFormat="1">
      <c r="A147" s="39"/>
      <c r="B147" s="40"/>
      <c r="C147" s="41"/>
      <c r="D147" s="229" t="s">
        <v>240</v>
      </c>
      <c r="E147" s="41"/>
      <c r="F147" s="230" t="s">
        <v>261</v>
      </c>
      <c r="G147" s="41"/>
      <c r="H147" s="41"/>
      <c r="I147" s="231"/>
      <c r="J147" s="41"/>
      <c r="K147" s="41"/>
      <c r="L147" s="45"/>
      <c r="M147" s="232"/>
      <c r="N147" s="233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240</v>
      </c>
      <c r="AU147" s="18" t="s">
        <v>79</v>
      </c>
    </row>
    <row r="148" s="13" customFormat="1">
      <c r="A148" s="13"/>
      <c r="B148" s="234"/>
      <c r="C148" s="235"/>
      <c r="D148" s="229" t="s">
        <v>242</v>
      </c>
      <c r="E148" s="236" t="s">
        <v>19</v>
      </c>
      <c r="F148" s="237" t="s">
        <v>1187</v>
      </c>
      <c r="G148" s="235"/>
      <c r="H148" s="238">
        <v>7.2000000000000002</v>
      </c>
      <c r="I148" s="239"/>
      <c r="J148" s="235"/>
      <c r="K148" s="235"/>
      <c r="L148" s="240"/>
      <c r="M148" s="241"/>
      <c r="N148" s="242"/>
      <c r="O148" s="242"/>
      <c r="P148" s="242"/>
      <c r="Q148" s="242"/>
      <c r="R148" s="242"/>
      <c r="S148" s="242"/>
      <c r="T148" s="24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4" t="s">
        <v>242</v>
      </c>
      <c r="AU148" s="244" t="s">
        <v>79</v>
      </c>
      <c r="AV148" s="13" t="s">
        <v>79</v>
      </c>
      <c r="AW148" s="13" t="s">
        <v>32</v>
      </c>
      <c r="AX148" s="13" t="s">
        <v>75</v>
      </c>
      <c r="AY148" s="244" t="s">
        <v>227</v>
      </c>
    </row>
    <row r="149" s="2" customFormat="1" ht="66.75" customHeight="1">
      <c r="A149" s="39"/>
      <c r="B149" s="40"/>
      <c r="C149" s="216" t="s">
        <v>300</v>
      </c>
      <c r="D149" s="216" t="s">
        <v>229</v>
      </c>
      <c r="E149" s="217" t="s">
        <v>275</v>
      </c>
      <c r="F149" s="218" t="s">
        <v>276</v>
      </c>
      <c r="G149" s="219" t="s">
        <v>259</v>
      </c>
      <c r="H149" s="220">
        <v>5.0999999999999996</v>
      </c>
      <c r="I149" s="221"/>
      <c r="J149" s="222">
        <f>ROUND(I149*H149,2)</f>
        <v>0</v>
      </c>
      <c r="K149" s="218" t="s">
        <v>232</v>
      </c>
      <c r="L149" s="45"/>
      <c r="M149" s="223" t="s">
        <v>19</v>
      </c>
      <c r="N149" s="224" t="s">
        <v>42</v>
      </c>
      <c r="O149" s="85"/>
      <c r="P149" s="225">
        <f>O149*H149</f>
        <v>0</v>
      </c>
      <c r="Q149" s="225">
        <v>0</v>
      </c>
      <c r="R149" s="225">
        <f>Q149*H149</f>
        <v>0</v>
      </c>
      <c r="S149" s="225">
        <v>0</v>
      </c>
      <c r="T149" s="226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7" t="s">
        <v>233</v>
      </c>
      <c r="AT149" s="227" t="s">
        <v>229</v>
      </c>
      <c r="AU149" s="227" t="s">
        <v>79</v>
      </c>
      <c r="AY149" s="18" t="s">
        <v>227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18" t="s">
        <v>75</v>
      </c>
      <c r="BK149" s="228">
        <f>ROUND(I149*H149,2)</f>
        <v>0</v>
      </c>
      <c r="BL149" s="18" t="s">
        <v>233</v>
      </c>
      <c r="BM149" s="227" t="s">
        <v>1188</v>
      </c>
    </row>
    <row r="150" s="2" customFormat="1">
      <c r="A150" s="39"/>
      <c r="B150" s="40"/>
      <c r="C150" s="41"/>
      <c r="D150" s="229" t="s">
        <v>240</v>
      </c>
      <c r="E150" s="41"/>
      <c r="F150" s="230" t="s">
        <v>261</v>
      </c>
      <c r="G150" s="41"/>
      <c r="H150" s="41"/>
      <c r="I150" s="231"/>
      <c r="J150" s="41"/>
      <c r="K150" s="41"/>
      <c r="L150" s="45"/>
      <c r="M150" s="232"/>
      <c r="N150" s="233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240</v>
      </c>
      <c r="AU150" s="18" t="s">
        <v>79</v>
      </c>
    </row>
    <row r="151" s="13" customFormat="1">
      <c r="A151" s="13"/>
      <c r="B151" s="234"/>
      <c r="C151" s="235"/>
      <c r="D151" s="229" t="s">
        <v>242</v>
      </c>
      <c r="E151" s="236" t="s">
        <v>19</v>
      </c>
      <c r="F151" s="237" t="s">
        <v>1189</v>
      </c>
      <c r="G151" s="235"/>
      <c r="H151" s="238">
        <v>5.0999999999999996</v>
      </c>
      <c r="I151" s="239"/>
      <c r="J151" s="235"/>
      <c r="K151" s="235"/>
      <c r="L151" s="240"/>
      <c r="M151" s="241"/>
      <c r="N151" s="242"/>
      <c r="O151" s="242"/>
      <c r="P151" s="242"/>
      <c r="Q151" s="242"/>
      <c r="R151" s="242"/>
      <c r="S151" s="242"/>
      <c r="T151" s="24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4" t="s">
        <v>242</v>
      </c>
      <c r="AU151" s="244" t="s">
        <v>79</v>
      </c>
      <c r="AV151" s="13" t="s">
        <v>79</v>
      </c>
      <c r="AW151" s="13" t="s">
        <v>32</v>
      </c>
      <c r="AX151" s="13" t="s">
        <v>75</v>
      </c>
      <c r="AY151" s="244" t="s">
        <v>227</v>
      </c>
    </row>
    <row r="152" s="2" customFormat="1" ht="90" customHeight="1">
      <c r="A152" s="39"/>
      <c r="B152" s="40"/>
      <c r="C152" s="216" t="s">
        <v>306</v>
      </c>
      <c r="D152" s="216" t="s">
        <v>229</v>
      </c>
      <c r="E152" s="217" t="s">
        <v>829</v>
      </c>
      <c r="F152" s="218" t="s">
        <v>830</v>
      </c>
      <c r="G152" s="219" t="s">
        <v>259</v>
      </c>
      <c r="H152" s="220">
        <v>5.2800000000000002</v>
      </c>
      <c r="I152" s="221"/>
      <c r="J152" s="222">
        <f>ROUND(I152*H152,2)</f>
        <v>0</v>
      </c>
      <c r="K152" s="218" t="s">
        <v>232</v>
      </c>
      <c r="L152" s="45"/>
      <c r="M152" s="223" t="s">
        <v>19</v>
      </c>
      <c r="N152" s="224" t="s">
        <v>42</v>
      </c>
      <c r="O152" s="85"/>
      <c r="P152" s="225">
        <f>O152*H152</f>
        <v>0</v>
      </c>
      <c r="Q152" s="225">
        <v>0</v>
      </c>
      <c r="R152" s="225">
        <f>Q152*H152</f>
        <v>0</v>
      </c>
      <c r="S152" s="225">
        <v>0</v>
      </c>
      <c r="T152" s="226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7" t="s">
        <v>233</v>
      </c>
      <c r="AT152" s="227" t="s">
        <v>229</v>
      </c>
      <c r="AU152" s="227" t="s">
        <v>79</v>
      </c>
      <c r="AY152" s="18" t="s">
        <v>227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18" t="s">
        <v>75</v>
      </c>
      <c r="BK152" s="228">
        <f>ROUND(I152*H152,2)</f>
        <v>0</v>
      </c>
      <c r="BL152" s="18" t="s">
        <v>233</v>
      </c>
      <c r="BM152" s="227" t="s">
        <v>1190</v>
      </c>
    </row>
    <row r="153" s="2" customFormat="1">
      <c r="A153" s="39"/>
      <c r="B153" s="40"/>
      <c r="C153" s="41"/>
      <c r="D153" s="229" t="s">
        <v>240</v>
      </c>
      <c r="E153" s="41"/>
      <c r="F153" s="230" t="s">
        <v>261</v>
      </c>
      <c r="G153" s="41"/>
      <c r="H153" s="41"/>
      <c r="I153" s="231"/>
      <c r="J153" s="41"/>
      <c r="K153" s="41"/>
      <c r="L153" s="45"/>
      <c r="M153" s="232"/>
      <c r="N153" s="233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240</v>
      </c>
      <c r="AU153" s="18" t="s">
        <v>79</v>
      </c>
    </row>
    <row r="154" s="13" customFormat="1">
      <c r="A154" s="13"/>
      <c r="B154" s="234"/>
      <c r="C154" s="235"/>
      <c r="D154" s="229" t="s">
        <v>242</v>
      </c>
      <c r="E154" s="236" t="s">
        <v>19</v>
      </c>
      <c r="F154" s="237" t="s">
        <v>1191</v>
      </c>
      <c r="G154" s="235"/>
      <c r="H154" s="238">
        <v>5.2800000000000002</v>
      </c>
      <c r="I154" s="239"/>
      <c r="J154" s="235"/>
      <c r="K154" s="235"/>
      <c r="L154" s="240"/>
      <c r="M154" s="241"/>
      <c r="N154" s="242"/>
      <c r="O154" s="242"/>
      <c r="P154" s="242"/>
      <c r="Q154" s="242"/>
      <c r="R154" s="242"/>
      <c r="S154" s="242"/>
      <c r="T154" s="24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4" t="s">
        <v>242</v>
      </c>
      <c r="AU154" s="244" t="s">
        <v>79</v>
      </c>
      <c r="AV154" s="13" t="s">
        <v>79</v>
      </c>
      <c r="AW154" s="13" t="s">
        <v>32</v>
      </c>
      <c r="AX154" s="13" t="s">
        <v>75</v>
      </c>
      <c r="AY154" s="244" t="s">
        <v>227</v>
      </c>
    </row>
    <row r="155" s="2" customFormat="1" ht="90" customHeight="1">
      <c r="A155" s="39"/>
      <c r="B155" s="40"/>
      <c r="C155" s="216" t="s">
        <v>8</v>
      </c>
      <c r="D155" s="216" t="s">
        <v>229</v>
      </c>
      <c r="E155" s="217" t="s">
        <v>1192</v>
      </c>
      <c r="F155" s="218" t="s">
        <v>1193</v>
      </c>
      <c r="G155" s="219" t="s">
        <v>259</v>
      </c>
      <c r="H155" s="220">
        <v>264</v>
      </c>
      <c r="I155" s="221"/>
      <c r="J155" s="222">
        <f>ROUND(I155*H155,2)</f>
        <v>0</v>
      </c>
      <c r="K155" s="218" t="s">
        <v>232</v>
      </c>
      <c r="L155" s="45"/>
      <c r="M155" s="223" t="s">
        <v>19</v>
      </c>
      <c r="N155" s="224" t="s">
        <v>42</v>
      </c>
      <c r="O155" s="85"/>
      <c r="P155" s="225">
        <f>O155*H155</f>
        <v>0</v>
      </c>
      <c r="Q155" s="225">
        <v>0</v>
      </c>
      <c r="R155" s="225">
        <f>Q155*H155</f>
        <v>0</v>
      </c>
      <c r="S155" s="225">
        <v>0</v>
      </c>
      <c r="T155" s="226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7" t="s">
        <v>233</v>
      </c>
      <c r="AT155" s="227" t="s">
        <v>229</v>
      </c>
      <c r="AU155" s="227" t="s">
        <v>79</v>
      </c>
      <c r="AY155" s="18" t="s">
        <v>227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18" t="s">
        <v>75</v>
      </c>
      <c r="BK155" s="228">
        <f>ROUND(I155*H155,2)</f>
        <v>0</v>
      </c>
      <c r="BL155" s="18" t="s">
        <v>233</v>
      </c>
      <c r="BM155" s="227" t="s">
        <v>1194</v>
      </c>
    </row>
    <row r="156" s="2" customFormat="1">
      <c r="A156" s="39"/>
      <c r="B156" s="40"/>
      <c r="C156" s="41"/>
      <c r="D156" s="229" t="s">
        <v>240</v>
      </c>
      <c r="E156" s="41"/>
      <c r="F156" s="230" t="s">
        <v>261</v>
      </c>
      <c r="G156" s="41"/>
      <c r="H156" s="41"/>
      <c r="I156" s="231"/>
      <c r="J156" s="41"/>
      <c r="K156" s="41"/>
      <c r="L156" s="45"/>
      <c r="M156" s="232"/>
      <c r="N156" s="233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240</v>
      </c>
      <c r="AU156" s="18" t="s">
        <v>79</v>
      </c>
    </row>
    <row r="157" s="13" customFormat="1">
      <c r="A157" s="13"/>
      <c r="B157" s="234"/>
      <c r="C157" s="235"/>
      <c r="D157" s="229" t="s">
        <v>242</v>
      </c>
      <c r="E157" s="236" t="s">
        <v>19</v>
      </c>
      <c r="F157" s="237" t="s">
        <v>1195</v>
      </c>
      <c r="G157" s="235"/>
      <c r="H157" s="238">
        <v>264</v>
      </c>
      <c r="I157" s="239"/>
      <c r="J157" s="235"/>
      <c r="K157" s="235"/>
      <c r="L157" s="240"/>
      <c r="M157" s="241"/>
      <c r="N157" s="242"/>
      <c r="O157" s="242"/>
      <c r="P157" s="242"/>
      <c r="Q157" s="242"/>
      <c r="R157" s="242"/>
      <c r="S157" s="242"/>
      <c r="T157" s="24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4" t="s">
        <v>242</v>
      </c>
      <c r="AU157" s="244" t="s">
        <v>79</v>
      </c>
      <c r="AV157" s="13" t="s">
        <v>79</v>
      </c>
      <c r="AW157" s="13" t="s">
        <v>32</v>
      </c>
      <c r="AX157" s="13" t="s">
        <v>75</v>
      </c>
      <c r="AY157" s="244" t="s">
        <v>227</v>
      </c>
    </row>
    <row r="158" s="12" customFormat="1" ht="22.8" customHeight="1">
      <c r="A158" s="12"/>
      <c r="B158" s="200"/>
      <c r="C158" s="201"/>
      <c r="D158" s="202" t="s">
        <v>70</v>
      </c>
      <c r="E158" s="214" t="s">
        <v>144</v>
      </c>
      <c r="F158" s="214" t="s">
        <v>1196</v>
      </c>
      <c r="G158" s="201"/>
      <c r="H158" s="201"/>
      <c r="I158" s="204"/>
      <c r="J158" s="215">
        <f>BK158</f>
        <v>0</v>
      </c>
      <c r="K158" s="201"/>
      <c r="L158" s="206"/>
      <c r="M158" s="207"/>
      <c r="N158" s="208"/>
      <c r="O158" s="208"/>
      <c r="P158" s="209">
        <f>SUM(P159:P160)</f>
        <v>0</v>
      </c>
      <c r="Q158" s="208"/>
      <c r="R158" s="209">
        <f>SUM(R159:R160)</f>
        <v>0</v>
      </c>
      <c r="S158" s="208"/>
      <c r="T158" s="210">
        <f>SUM(T159:T160)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1" t="s">
        <v>75</v>
      </c>
      <c r="AT158" s="212" t="s">
        <v>70</v>
      </c>
      <c r="AU158" s="212" t="s">
        <v>75</v>
      </c>
      <c r="AY158" s="211" t="s">
        <v>227</v>
      </c>
      <c r="BK158" s="213">
        <f>SUM(BK159:BK160)</f>
        <v>0</v>
      </c>
    </row>
    <row r="159" s="2" customFormat="1" ht="37.8" customHeight="1">
      <c r="A159" s="39"/>
      <c r="B159" s="40"/>
      <c r="C159" s="216" t="s">
        <v>316</v>
      </c>
      <c r="D159" s="216" t="s">
        <v>229</v>
      </c>
      <c r="E159" s="217" t="s">
        <v>1197</v>
      </c>
      <c r="F159" s="218" t="s">
        <v>1198</v>
      </c>
      <c r="G159" s="219" t="s">
        <v>238</v>
      </c>
      <c r="H159" s="220">
        <v>17</v>
      </c>
      <c r="I159" s="221"/>
      <c r="J159" s="222">
        <f>ROUND(I159*H159,2)</f>
        <v>0</v>
      </c>
      <c r="K159" s="218" t="s">
        <v>232</v>
      </c>
      <c r="L159" s="45"/>
      <c r="M159" s="223" t="s">
        <v>19</v>
      </c>
      <c r="N159" s="224" t="s">
        <v>42</v>
      </c>
      <c r="O159" s="85"/>
      <c r="P159" s="225">
        <f>O159*H159</f>
        <v>0</v>
      </c>
      <c r="Q159" s="225">
        <v>0</v>
      </c>
      <c r="R159" s="225">
        <f>Q159*H159</f>
        <v>0</v>
      </c>
      <c r="S159" s="225">
        <v>0</v>
      </c>
      <c r="T159" s="226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7" t="s">
        <v>122</v>
      </c>
      <c r="AT159" s="227" t="s">
        <v>229</v>
      </c>
      <c r="AU159" s="227" t="s">
        <v>79</v>
      </c>
      <c r="AY159" s="18" t="s">
        <v>227</v>
      </c>
      <c r="BE159" s="228">
        <f>IF(N159="základní",J159,0)</f>
        <v>0</v>
      </c>
      <c r="BF159" s="228">
        <f>IF(N159="snížená",J159,0)</f>
        <v>0</v>
      </c>
      <c r="BG159" s="228">
        <f>IF(N159="zákl. přenesená",J159,0)</f>
        <v>0</v>
      </c>
      <c r="BH159" s="228">
        <f>IF(N159="sníž. přenesená",J159,0)</f>
        <v>0</v>
      </c>
      <c r="BI159" s="228">
        <f>IF(N159="nulová",J159,0)</f>
        <v>0</v>
      </c>
      <c r="BJ159" s="18" t="s">
        <v>75</v>
      </c>
      <c r="BK159" s="228">
        <f>ROUND(I159*H159,2)</f>
        <v>0</v>
      </c>
      <c r="BL159" s="18" t="s">
        <v>122</v>
      </c>
      <c r="BM159" s="227" t="s">
        <v>1199</v>
      </c>
    </row>
    <row r="160" s="13" customFormat="1">
      <c r="A160" s="13"/>
      <c r="B160" s="234"/>
      <c r="C160" s="235"/>
      <c r="D160" s="229" t="s">
        <v>242</v>
      </c>
      <c r="E160" s="236" t="s">
        <v>19</v>
      </c>
      <c r="F160" s="237" t="s">
        <v>1200</v>
      </c>
      <c r="G160" s="235"/>
      <c r="H160" s="238">
        <v>17</v>
      </c>
      <c r="I160" s="239"/>
      <c r="J160" s="235"/>
      <c r="K160" s="235"/>
      <c r="L160" s="240"/>
      <c r="M160" s="241"/>
      <c r="N160" s="242"/>
      <c r="O160" s="242"/>
      <c r="P160" s="242"/>
      <c r="Q160" s="242"/>
      <c r="R160" s="242"/>
      <c r="S160" s="242"/>
      <c r="T160" s="24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4" t="s">
        <v>242</v>
      </c>
      <c r="AU160" s="244" t="s">
        <v>79</v>
      </c>
      <c r="AV160" s="13" t="s">
        <v>79</v>
      </c>
      <c r="AW160" s="13" t="s">
        <v>32</v>
      </c>
      <c r="AX160" s="13" t="s">
        <v>75</v>
      </c>
      <c r="AY160" s="244" t="s">
        <v>227</v>
      </c>
    </row>
    <row r="161" s="12" customFormat="1" ht="22.8" customHeight="1">
      <c r="A161" s="12"/>
      <c r="B161" s="200"/>
      <c r="C161" s="201"/>
      <c r="D161" s="202" t="s">
        <v>70</v>
      </c>
      <c r="E161" s="214" t="s">
        <v>154</v>
      </c>
      <c r="F161" s="214" t="s">
        <v>349</v>
      </c>
      <c r="G161" s="201"/>
      <c r="H161" s="201"/>
      <c r="I161" s="204"/>
      <c r="J161" s="215">
        <f>BK161</f>
        <v>0</v>
      </c>
      <c r="K161" s="201"/>
      <c r="L161" s="206"/>
      <c r="M161" s="207"/>
      <c r="N161" s="208"/>
      <c r="O161" s="208"/>
      <c r="P161" s="209">
        <f>SUM(P162:P178)</f>
        <v>0</v>
      </c>
      <c r="Q161" s="208"/>
      <c r="R161" s="209">
        <f>SUM(R162:R178)</f>
        <v>0.24479999999999999</v>
      </c>
      <c r="S161" s="208"/>
      <c r="T161" s="210">
        <f>SUM(T162:T178)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1" t="s">
        <v>75</v>
      </c>
      <c r="AT161" s="212" t="s">
        <v>70</v>
      </c>
      <c r="AU161" s="212" t="s">
        <v>75</v>
      </c>
      <c r="AY161" s="211" t="s">
        <v>227</v>
      </c>
      <c r="BK161" s="213">
        <f>SUM(BK162:BK178)</f>
        <v>0</v>
      </c>
    </row>
    <row r="162" s="2" customFormat="1" ht="44.25" customHeight="1">
      <c r="A162" s="39"/>
      <c r="B162" s="40"/>
      <c r="C162" s="216" t="s">
        <v>322</v>
      </c>
      <c r="D162" s="216" t="s">
        <v>229</v>
      </c>
      <c r="E162" s="217" t="s">
        <v>695</v>
      </c>
      <c r="F162" s="218" t="s">
        <v>696</v>
      </c>
      <c r="G162" s="219" t="s">
        <v>697</v>
      </c>
      <c r="H162" s="220">
        <v>110</v>
      </c>
      <c r="I162" s="221"/>
      <c r="J162" s="222">
        <f>ROUND(I162*H162,2)</f>
        <v>0</v>
      </c>
      <c r="K162" s="218" t="s">
        <v>232</v>
      </c>
      <c r="L162" s="45"/>
      <c r="M162" s="223" t="s">
        <v>19</v>
      </c>
      <c r="N162" s="224" t="s">
        <v>42</v>
      </c>
      <c r="O162" s="85"/>
      <c r="P162" s="225">
        <f>O162*H162</f>
        <v>0</v>
      </c>
      <c r="Q162" s="225">
        <v>0</v>
      </c>
      <c r="R162" s="225">
        <f>Q162*H162</f>
        <v>0</v>
      </c>
      <c r="S162" s="225">
        <v>0</v>
      </c>
      <c r="T162" s="226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27" t="s">
        <v>233</v>
      </c>
      <c r="AT162" s="227" t="s">
        <v>229</v>
      </c>
      <c r="AU162" s="227" t="s">
        <v>79</v>
      </c>
      <c r="AY162" s="18" t="s">
        <v>227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18" t="s">
        <v>75</v>
      </c>
      <c r="BK162" s="228">
        <f>ROUND(I162*H162,2)</f>
        <v>0</v>
      </c>
      <c r="BL162" s="18" t="s">
        <v>233</v>
      </c>
      <c r="BM162" s="227" t="s">
        <v>1201</v>
      </c>
    </row>
    <row r="163" s="13" customFormat="1">
      <c r="A163" s="13"/>
      <c r="B163" s="234"/>
      <c r="C163" s="235"/>
      <c r="D163" s="229" t="s">
        <v>242</v>
      </c>
      <c r="E163" s="236" t="s">
        <v>19</v>
      </c>
      <c r="F163" s="237" t="s">
        <v>1202</v>
      </c>
      <c r="G163" s="235"/>
      <c r="H163" s="238">
        <v>110</v>
      </c>
      <c r="I163" s="239"/>
      <c r="J163" s="235"/>
      <c r="K163" s="235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242</v>
      </c>
      <c r="AU163" s="244" t="s">
        <v>79</v>
      </c>
      <c r="AV163" s="13" t="s">
        <v>79</v>
      </c>
      <c r="AW163" s="13" t="s">
        <v>32</v>
      </c>
      <c r="AX163" s="13" t="s">
        <v>75</v>
      </c>
      <c r="AY163" s="244" t="s">
        <v>227</v>
      </c>
    </row>
    <row r="164" s="2" customFormat="1" ht="16.5" customHeight="1">
      <c r="A164" s="39"/>
      <c r="B164" s="40"/>
      <c r="C164" s="266" t="s">
        <v>327</v>
      </c>
      <c r="D164" s="266" t="s">
        <v>328</v>
      </c>
      <c r="E164" s="267" t="s">
        <v>700</v>
      </c>
      <c r="F164" s="268" t="s">
        <v>701</v>
      </c>
      <c r="G164" s="269" t="s">
        <v>238</v>
      </c>
      <c r="H164" s="270">
        <v>76</v>
      </c>
      <c r="I164" s="271"/>
      <c r="J164" s="272">
        <f>ROUND(I164*H164,2)</f>
        <v>0</v>
      </c>
      <c r="K164" s="268" t="s">
        <v>232</v>
      </c>
      <c r="L164" s="273"/>
      <c r="M164" s="274" t="s">
        <v>19</v>
      </c>
      <c r="N164" s="275" t="s">
        <v>42</v>
      </c>
      <c r="O164" s="85"/>
      <c r="P164" s="225">
        <f>O164*H164</f>
        <v>0</v>
      </c>
      <c r="Q164" s="225">
        <v>0.00123</v>
      </c>
      <c r="R164" s="225">
        <f>Q164*H164</f>
        <v>0.093479999999999994</v>
      </c>
      <c r="S164" s="225">
        <v>0</v>
      </c>
      <c r="T164" s="226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7" t="s">
        <v>331</v>
      </c>
      <c r="AT164" s="227" t="s">
        <v>328</v>
      </c>
      <c r="AU164" s="227" t="s">
        <v>79</v>
      </c>
      <c r="AY164" s="18" t="s">
        <v>227</v>
      </c>
      <c r="BE164" s="228">
        <f>IF(N164="základní",J164,0)</f>
        <v>0</v>
      </c>
      <c r="BF164" s="228">
        <f>IF(N164="snížená",J164,0)</f>
        <v>0</v>
      </c>
      <c r="BG164" s="228">
        <f>IF(N164="zákl. přenesená",J164,0)</f>
        <v>0</v>
      </c>
      <c r="BH164" s="228">
        <f>IF(N164="sníž. přenesená",J164,0)</f>
        <v>0</v>
      </c>
      <c r="BI164" s="228">
        <f>IF(N164="nulová",J164,0)</f>
        <v>0</v>
      </c>
      <c r="BJ164" s="18" t="s">
        <v>75</v>
      </c>
      <c r="BK164" s="228">
        <f>ROUND(I164*H164,2)</f>
        <v>0</v>
      </c>
      <c r="BL164" s="18" t="s">
        <v>331</v>
      </c>
      <c r="BM164" s="227" t="s">
        <v>1203</v>
      </c>
    </row>
    <row r="165" s="13" customFormat="1">
      <c r="A165" s="13"/>
      <c r="B165" s="234"/>
      <c r="C165" s="235"/>
      <c r="D165" s="229" t="s">
        <v>242</v>
      </c>
      <c r="E165" s="236" t="s">
        <v>19</v>
      </c>
      <c r="F165" s="237" t="s">
        <v>1204</v>
      </c>
      <c r="G165" s="235"/>
      <c r="H165" s="238">
        <v>76</v>
      </c>
      <c r="I165" s="239"/>
      <c r="J165" s="235"/>
      <c r="K165" s="235"/>
      <c r="L165" s="240"/>
      <c r="M165" s="241"/>
      <c r="N165" s="242"/>
      <c r="O165" s="242"/>
      <c r="P165" s="242"/>
      <c r="Q165" s="242"/>
      <c r="R165" s="242"/>
      <c r="S165" s="242"/>
      <c r="T165" s="24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4" t="s">
        <v>242</v>
      </c>
      <c r="AU165" s="244" t="s">
        <v>79</v>
      </c>
      <c r="AV165" s="13" t="s">
        <v>79</v>
      </c>
      <c r="AW165" s="13" t="s">
        <v>32</v>
      </c>
      <c r="AX165" s="13" t="s">
        <v>75</v>
      </c>
      <c r="AY165" s="244" t="s">
        <v>227</v>
      </c>
    </row>
    <row r="166" s="2" customFormat="1" ht="16.5" customHeight="1">
      <c r="A166" s="39"/>
      <c r="B166" s="40"/>
      <c r="C166" s="266" t="s">
        <v>335</v>
      </c>
      <c r="D166" s="266" t="s">
        <v>328</v>
      </c>
      <c r="E166" s="267" t="s">
        <v>1205</v>
      </c>
      <c r="F166" s="268" t="s">
        <v>1206</v>
      </c>
      <c r="G166" s="269" t="s">
        <v>238</v>
      </c>
      <c r="H166" s="270">
        <v>38</v>
      </c>
      <c r="I166" s="271"/>
      <c r="J166" s="272">
        <f>ROUND(I166*H166,2)</f>
        <v>0</v>
      </c>
      <c r="K166" s="268" t="s">
        <v>232</v>
      </c>
      <c r="L166" s="273"/>
      <c r="M166" s="274" t="s">
        <v>19</v>
      </c>
      <c r="N166" s="275" t="s">
        <v>42</v>
      </c>
      <c r="O166" s="85"/>
      <c r="P166" s="225">
        <f>O166*H166</f>
        <v>0</v>
      </c>
      <c r="Q166" s="225">
        <v>0.00054000000000000001</v>
      </c>
      <c r="R166" s="225">
        <f>Q166*H166</f>
        <v>0.02052</v>
      </c>
      <c r="S166" s="225">
        <v>0</v>
      </c>
      <c r="T166" s="226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27" t="s">
        <v>331</v>
      </c>
      <c r="AT166" s="227" t="s">
        <v>328</v>
      </c>
      <c r="AU166" s="227" t="s">
        <v>79</v>
      </c>
      <c r="AY166" s="18" t="s">
        <v>227</v>
      </c>
      <c r="BE166" s="228">
        <f>IF(N166="základní",J166,0)</f>
        <v>0</v>
      </c>
      <c r="BF166" s="228">
        <f>IF(N166="snížená",J166,0)</f>
        <v>0</v>
      </c>
      <c r="BG166" s="228">
        <f>IF(N166="zákl. přenesená",J166,0)</f>
        <v>0</v>
      </c>
      <c r="BH166" s="228">
        <f>IF(N166="sníž. přenesená",J166,0)</f>
        <v>0</v>
      </c>
      <c r="BI166" s="228">
        <f>IF(N166="nulová",J166,0)</f>
        <v>0</v>
      </c>
      <c r="BJ166" s="18" t="s">
        <v>75</v>
      </c>
      <c r="BK166" s="228">
        <f>ROUND(I166*H166,2)</f>
        <v>0</v>
      </c>
      <c r="BL166" s="18" t="s">
        <v>331</v>
      </c>
      <c r="BM166" s="227" t="s">
        <v>1207</v>
      </c>
    </row>
    <row r="167" s="13" customFormat="1">
      <c r="A167" s="13"/>
      <c r="B167" s="234"/>
      <c r="C167" s="235"/>
      <c r="D167" s="229" t="s">
        <v>242</v>
      </c>
      <c r="E167" s="236" t="s">
        <v>19</v>
      </c>
      <c r="F167" s="237" t="s">
        <v>1208</v>
      </c>
      <c r="G167" s="235"/>
      <c r="H167" s="238">
        <v>38</v>
      </c>
      <c r="I167" s="239"/>
      <c r="J167" s="235"/>
      <c r="K167" s="235"/>
      <c r="L167" s="240"/>
      <c r="M167" s="241"/>
      <c r="N167" s="242"/>
      <c r="O167" s="242"/>
      <c r="P167" s="242"/>
      <c r="Q167" s="242"/>
      <c r="R167" s="242"/>
      <c r="S167" s="242"/>
      <c r="T167" s="24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4" t="s">
        <v>242</v>
      </c>
      <c r="AU167" s="244" t="s">
        <v>79</v>
      </c>
      <c r="AV167" s="13" t="s">
        <v>79</v>
      </c>
      <c r="AW167" s="13" t="s">
        <v>32</v>
      </c>
      <c r="AX167" s="13" t="s">
        <v>75</v>
      </c>
      <c r="AY167" s="244" t="s">
        <v>227</v>
      </c>
    </row>
    <row r="168" s="2" customFormat="1" ht="16.5" customHeight="1">
      <c r="A168" s="39"/>
      <c r="B168" s="40"/>
      <c r="C168" s="266" t="s">
        <v>338</v>
      </c>
      <c r="D168" s="266" t="s">
        <v>328</v>
      </c>
      <c r="E168" s="267" t="s">
        <v>1209</v>
      </c>
      <c r="F168" s="268" t="s">
        <v>1210</v>
      </c>
      <c r="G168" s="269" t="s">
        <v>238</v>
      </c>
      <c r="H168" s="270">
        <v>38</v>
      </c>
      <c r="I168" s="271"/>
      <c r="J168" s="272">
        <f>ROUND(I168*H168,2)</f>
        <v>0</v>
      </c>
      <c r="K168" s="268" t="s">
        <v>232</v>
      </c>
      <c r="L168" s="273"/>
      <c r="M168" s="274" t="s">
        <v>19</v>
      </c>
      <c r="N168" s="275" t="s">
        <v>42</v>
      </c>
      <c r="O168" s="85"/>
      <c r="P168" s="225">
        <f>O168*H168</f>
        <v>0</v>
      </c>
      <c r="Q168" s="225">
        <v>0.00063000000000000003</v>
      </c>
      <c r="R168" s="225">
        <f>Q168*H168</f>
        <v>0.023939999999999999</v>
      </c>
      <c r="S168" s="225">
        <v>0</v>
      </c>
      <c r="T168" s="226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7" t="s">
        <v>331</v>
      </c>
      <c r="AT168" s="227" t="s">
        <v>328</v>
      </c>
      <c r="AU168" s="227" t="s">
        <v>79</v>
      </c>
      <c r="AY168" s="18" t="s">
        <v>227</v>
      </c>
      <c r="BE168" s="228">
        <f>IF(N168="základní",J168,0)</f>
        <v>0</v>
      </c>
      <c r="BF168" s="228">
        <f>IF(N168="snížená",J168,0)</f>
        <v>0</v>
      </c>
      <c r="BG168" s="228">
        <f>IF(N168="zákl. přenesená",J168,0)</f>
        <v>0</v>
      </c>
      <c r="BH168" s="228">
        <f>IF(N168="sníž. přenesená",J168,0)</f>
        <v>0</v>
      </c>
      <c r="BI168" s="228">
        <f>IF(N168="nulová",J168,0)</f>
        <v>0</v>
      </c>
      <c r="BJ168" s="18" t="s">
        <v>75</v>
      </c>
      <c r="BK168" s="228">
        <f>ROUND(I168*H168,2)</f>
        <v>0</v>
      </c>
      <c r="BL168" s="18" t="s">
        <v>331</v>
      </c>
      <c r="BM168" s="227" t="s">
        <v>1211</v>
      </c>
    </row>
    <row r="169" s="13" customFormat="1">
      <c r="A169" s="13"/>
      <c r="B169" s="234"/>
      <c r="C169" s="235"/>
      <c r="D169" s="229" t="s">
        <v>242</v>
      </c>
      <c r="E169" s="236" t="s">
        <v>19</v>
      </c>
      <c r="F169" s="237" t="s">
        <v>1208</v>
      </c>
      <c r="G169" s="235"/>
      <c r="H169" s="238">
        <v>38</v>
      </c>
      <c r="I169" s="239"/>
      <c r="J169" s="235"/>
      <c r="K169" s="235"/>
      <c r="L169" s="240"/>
      <c r="M169" s="241"/>
      <c r="N169" s="242"/>
      <c r="O169" s="242"/>
      <c r="P169" s="242"/>
      <c r="Q169" s="242"/>
      <c r="R169" s="242"/>
      <c r="S169" s="242"/>
      <c r="T169" s="24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4" t="s">
        <v>242</v>
      </c>
      <c r="AU169" s="244" t="s">
        <v>79</v>
      </c>
      <c r="AV169" s="13" t="s">
        <v>79</v>
      </c>
      <c r="AW169" s="13" t="s">
        <v>32</v>
      </c>
      <c r="AX169" s="13" t="s">
        <v>75</v>
      </c>
      <c r="AY169" s="244" t="s">
        <v>227</v>
      </c>
    </row>
    <row r="170" s="2" customFormat="1" ht="16.5" customHeight="1">
      <c r="A170" s="39"/>
      <c r="B170" s="40"/>
      <c r="C170" s="266" t="s">
        <v>7</v>
      </c>
      <c r="D170" s="266" t="s">
        <v>328</v>
      </c>
      <c r="E170" s="267" t="s">
        <v>1212</v>
      </c>
      <c r="F170" s="268" t="s">
        <v>1213</v>
      </c>
      <c r="G170" s="269" t="s">
        <v>238</v>
      </c>
      <c r="H170" s="270">
        <v>38</v>
      </c>
      <c r="I170" s="271"/>
      <c r="J170" s="272">
        <f>ROUND(I170*H170,2)</f>
        <v>0</v>
      </c>
      <c r="K170" s="268" t="s">
        <v>232</v>
      </c>
      <c r="L170" s="273"/>
      <c r="M170" s="274" t="s">
        <v>19</v>
      </c>
      <c r="N170" s="275" t="s">
        <v>42</v>
      </c>
      <c r="O170" s="85"/>
      <c r="P170" s="225">
        <f>O170*H170</f>
        <v>0</v>
      </c>
      <c r="Q170" s="225">
        <v>9.0000000000000006E-05</v>
      </c>
      <c r="R170" s="225">
        <f>Q170*H170</f>
        <v>0.0034200000000000003</v>
      </c>
      <c r="S170" s="225">
        <v>0</v>
      </c>
      <c r="T170" s="226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27" t="s">
        <v>331</v>
      </c>
      <c r="AT170" s="227" t="s">
        <v>328</v>
      </c>
      <c r="AU170" s="227" t="s">
        <v>79</v>
      </c>
      <c r="AY170" s="18" t="s">
        <v>227</v>
      </c>
      <c r="BE170" s="228">
        <f>IF(N170="základní",J170,0)</f>
        <v>0</v>
      </c>
      <c r="BF170" s="228">
        <f>IF(N170="snížená",J170,0)</f>
        <v>0</v>
      </c>
      <c r="BG170" s="228">
        <f>IF(N170="zákl. přenesená",J170,0)</f>
        <v>0</v>
      </c>
      <c r="BH170" s="228">
        <f>IF(N170="sníž. přenesená",J170,0)</f>
        <v>0</v>
      </c>
      <c r="BI170" s="228">
        <f>IF(N170="nulová",J170,0)</f>
        <v>0</v>
      </c>
      <c r="BJ170" s="18" t="s">
        <v>75</v>
      </c>
      <c r="BK170" s="228">
        <f>ROUND(I170*H170,2)</f>
        <v>0</v>
      </c>
      <c r="BL170" s="18" t="s">
        <v>331</v>
      </c>
      <c r="BM170" s="227" t="s">
        <v>1214</v>
      </c>
    </row>
    <row r="171" s="13" customFormat="1">
      <c r="A171" s="13"/>
      <c r="B171" s="234"/>
      <c r="C171" s="235"/>
      <c r="D171" s="229" t="s">
        <v>242</v>
      </c>
      <c r="E171" s="236" t="s">
        <v>19</v>
      </c>
      <c r="F171" s="237" t="s">
        <v>1208</v>
      </c>
      <c r="G171" s="235"/>
      <c r="H171" s="238">
        <v>38</v>
      </c>
      <c r="I171" s="239"/>
      <c r="J171" s="235"/>
      <c r="K171" s="235"/>
      <c r="L171" s="240"/>
      <c r="M171" s="241"/>
      <c r="N171" s="242"/>
      <c r="O171" s="242"/>
      <c r="P171" s="242"/>
      <c r="Q171" s="242"/>
      <c r="R171" s="242"/>
      <c r="S171" s="242"/>
      <c r="T171" s="24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4" t="s">
        <v>242</v>
      </c>
      <c r="AU171" s="244" t="s">
        <v>79</v>
      </c>
      <c r="AV171" s="13" t="s">
        <v>79</v>
      </c>
      <c r="AW171" s="13" t="s">
        <v>32</v>
      </c>
      <c r="AX171" s="13" t="s">
        <v>75</v>
      </c>
      <c r="AY171" s="244" t="s">
        <v>227</v>
      </c>
    </row>
    <row r="172" s="2" customFormat="1" ht="16.5" customHeight="1">
      <c r="A172" s="39"/>
      <c r="B172" s="40"/>
      <c r="C172" s="266" t="s">
        <v>344</v>
      </c>
      <c r="D172" s="266" t="s">
        <v>328</v>
      </c>
      <c r="E172" s="267" t="s">
        <v>1062</v>
      </c>
      <c r="F172" s="268" t="s">
        <v>1063</v>
      </c>
      <c r="G172" s="269" t="s">
        <v>238</v>
      </c>
      <c r="H172" s="270">
        <v>68</v>
      </c>
      <c r="I172" s="271"/>
      <c r="J172" s="272">
        <f>ROUND(I172*H172,2)</f>
        <v>0</v>
      </c>
      <c r="K172" s="268" t="s">
        <v>232</v>
      </c>
      <c r="L172" s="273"/>
      <c r="M172" s="274" t="s">
        <v>19</v>
      </c>
      <c r="N172" s="275" t="s">
        <v>42</v>
      </c>
      <c r="O172" s="85"/>
      <c r="P172" s="225">
        <f>O172*H172</f>
        <v>0</v>
      </c>
      <c r="Q172" s="225">
        <v>0.00123</v>
      </c>
      <c r="R172" s="225">
        <f>Q172*H172</f>
        <v>0.083639999999999992</v>
      </c>
      <c r="S172" s="225">
        <v>0</v>
      </c>
      <c r="T172" s="226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27" t="s">
        <v>331</v>
      </c>
      <c r="AT172" s="227" t="s">
        <v>328</v>
      </c>
      <c r="AU172" s="227" t="s">
        <v>79</v>
      </c>
      <c r="AY172" s="18" t="s">
        <v>227</v>
      </c>
      <c r="BE172" s="228">
        <f>IF(N172="základní",J172,0)</f>
        <v>0</v>
      </c>
      <c r="BF172" s="228">
        <f>IF(N172="snížená",J172,0)</f>
        <v>0</v>
      </c>
      <c r="BG172" s="228">
        <f>IF(N172="zákl. přenesená",J172,0)</f>
        <v>0</v>
      </c>
      <c r="BH172" s="228">
        <f>IF(N172="sníž. přenesená",J172,0)</f>
        <v>0</v>
      </c>
      <c r="BI172" s="228">
        <f>IF(N172="nulová",J172,0)</f>
        <v>0</v>
      </c>
      <c r="BJ172" s="18" t="s">
        <v>75</v>
      </c>
      <c r="BK172" s="228">
        <f>ROUND(I172*H172,2)</f>
        <v>0</v>
      </c>
      <c r="BL172" s="18" t="s">
        <v>331</v>
      </c>
      <c r="BM172" s="227" t="s">
        <v>1215</v>
      </c>
    </row>
    <row r="173" s="13" customFormat="1">
      <c r="A173" s="13"/>
      <c r="B173" s="234"/>
      <c r="C173" s="235"/>
      <c r="D173" s="229" t="s">
        <v>242</v>
      </c>
      <c r="E173" s="236" t="s">
        <v>19</v>
      </c>
      <c r="F173" s="237" t="s">
        <v>1216</v>
      </c>
      <c r="G173" s="235"/>
      <c r="H173" s="238">
        <v>68</v>
      </c>
      <c r="I173" s="239"/>
      <c r="J173" s="235"/>
      <c r="K173" s="235"/>
      <c r="L173" s="240"/>
      <c r="M173" s="241"/>
      <c r="N173" s="242"/>
      <c r="O173" s="242"/>
      <c r="P173" s="242"/>
      <c r="Q173" s="242"/>
      <c r="R173" s="242"/>
      <c r="S173" s="242"/>
      <c r="T173" s="24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4" t="s">
        <v>242</v>
      </c>
      <c r="AU173" s="244" t="s">
        <v>79</v>
      </c>
      <c r="AV173" s="13" t="s">
        <v>79</v>
      </c>
      <c r="AW173" s="13" t="s">
        <v>32</v>
      </c>
      <c r="AX173" s="13" t="s">
        <v>75</v>
      </c>
      <c r="AY173" s="244" t="s">
        <v>227</v>
      </c>
    </row>
    <row r="174" s="2" customFormat="1" ht="16.5" customHeight="1">
      <c r="A174" s="39"/>
      <c r="B174" s="40"/>
      <c r="C174" s="266" t="s">
        <v>350</v>
      </c>
      <c r="D174" s="266" t="s">
        <v>328</v>
      </c>
      <c r="E174" s="267" t="s">
        <v>704</v>
      </c>
      <c r="F174" s="268" t="s">
        <v>705</v>
      </c>
      <c r="G174" s="269" t="s">
        <v>238</v>
      </c>
      <c r="H174" s="270">
        <v>110</v>
      </c>
      <c r="I174" s="271"/>
      <c r="J174" s="272">
        <f>ROUND(I174*H174,2)</f>
        <v>0</v>
      </c>
      <c r="K174" s="268" t="s">
        <v>232</v>
      </c>
      <c r="L174" s="273"/>
      <c r="M174" s="274" t="s">
        <v>19</v>
      </c>
      <c r="N174" s="275" t="s">
        <v>42</v>
      </c>
      <c r="O174" s="85"/>
      <c r="P174" s="225">
        <f>O174*H174</f>
        <v>0</v>
      </c>
      <c r="Q174" s="225">
        <v>0.00018000000000000001</v>
      </c>
      <c r="R174" s="225">
        <f>Q174*H174</f>
        <v>0.019800000000000002</v>
      </c>
      <c r="S174" s="225">
        <v>0</v>
      </c>
      <c r="T174" s="226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27" t="s">
        <v>331</v>
      </c>
      <c r="AT174" s="227" t="s">
        <v>328</v>
      </c>
      <c r="AU174" s="227" t="s">
        <v>79</v>
      </c>
      <c r="AY174" s="18" t="s">
        <v>227</v>
      </c>
      <c r="BE174" s="228">
        <f>IF(N174="základní",J174,0)</f>
        <v>0</v>
      </c>
      <c r="BF174" s="228">
        <f>IF(N174="snížená",J174,0)</f>
        <v>0</v>
      </c>
      <c r="BG174" s="228">
        <f>IF(N174="zákl. přenesená",J174,0)</f>
        <v>0</v>
      </c>
      <c r="BH174" s="228">
        <f>IF(N174="sníž. přenesená",J174,0)</f>
        <v>0</v>
      </c>
      <c r="BI174" s="228">
        <f>IF(N174="nulová",J174,0)</f>
        <v>0</v>
      </c>
      <c r="BJ174" s="18" t="s">
        <v>75</v>
      </c>
      <c r="BK174" s="228">
        <f>ROUND(I174*H174,2)</f>
        <v>0</v>
      </c>
      <c r="BL174" s="18" t="s">
        <v>331</v>
      </c>
      <c r="BM174" s="227" t="s">
        <v>1217</v>
      </c>
    </row>
    <row r="175" s="13" customFormat="1">
      <c r="A175" s="13"/>
      <c r="B175" s="234"/>
      <c r="C175" s="235"/>
      <c r="D175" s="229" t="s">
        <v>242</v>
      </c>
      <c r="E175" s="236" t="s">
        <v>19</v>
      </c>
      <c r="F175" s="237" t="s">
        <v>1202</v>
      </c>
      <c r="G175" s="235"/>
      <c r="H175" s="238">
        <v>110</v>
      </c>
      <c r="I175" s="239"/>
      <c r="J175" s="235"/>
      <c r="K175" s="235"/>
      <c r="L175" s="240"/>
      <c r="M175" s="241"/>
      <c r="N175" s="242"/>
      <c r="O175" s="242"/>
      <c r="P175" s="242"/>
      <c r="Q175" s="242"/>
      <c r="R175" s="242"/>
      <c r="S175" s="242"/>
      <c r="T175" s="24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4" t="s">
        <v>242</v>
      </c>
      <c r="AU175" s="244" t="s">
        <v>79</v>
      </c>
      <c r="AV175" s="13" t="s">
        <v>79</v>
      </c>
      <c r="AW175" s="13" t="s">
        <v>32</v>
      </c>
      <c r="AX175" s="13" t="s">
        <v>75</v>
      </c>
      <c r="AY175" s="244" t="s">
        <v>227</v>
      </c>
    </row>
    <row r="176" s="2" customFormat="1" ht="66.75" customHeight="1">
      <c r="A176" s="39"/>
      <c r="B176" s="40"/>
      <c r="C176" s="216" t="s">
        <v>354</v>
      </c>
      <c r="D176" s="216" t="s">
        <v>229</v>
      </c>
      <c r="E176" s="217" t="s">
        <v>371</v>
      </c>
      <c r="F176" s="218" t="s">
        <v>372</v>
      </c>
      <c r="G176" s="219" t="s">
        <v>238</v>
      </c>
      <c r="H176" s="220">
        <v>2</v>
      </c>
      <c r="I176" s="221"/>
      <c r="J176" s="222">
        <f>ROUND(I176*H176,2)</f>
        <v>0</v>
      </c>
      <c r="K176" s="218" t="s">
        <v>232</v>
      </c>
      <c r="L176" s="45"/>
      <c r="M176" s="223" t="s">
        <v>19</v>
      </c>
      <c r="N176" s="224" t="s">
        <v>42</v>
      </c>
      <c r="O176" s="85"/>
      <c r="P176" s="225">
        <f>O176*H176</f>
        <v>0</v>
      </c>
      <c r="Q176" s="225">
        <v>0</v>
      </c>
      <c r="R176" s="225">
        <f>Q176*H176</f>
        <v>0</v>
      </c>
      <c r="S176" s="225">
        <v>0</v>
      </c>
      <c r="T176" s="226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27" t="s">
        <v>233</v>
      </c>
      <c r="AT176" s="227" t="s">
        <v>229</v>
      </c>
      <c r="AU176" s="227" t="s">
        <v>79</v>
      </c>
      <c r="AY176" s="18" t="s">
        <v>227</v>
      </c>
      <c r="BE176" s="228">
        <f>IF(N176="základní",J176,0)</f>
        <v>0</v>
      </c>
      <c r="BF176" s="228">
        <f>IF(N176="snížená",J176,0)</f>
        <v>0</v>
      </c>
      <c r="BG176" s="228">
        <f>IF(N176="zákl. přenesená",J176,0)</f>
        <v>0</v>
      </c>
      <c r="BH176" s="228">
        <f>IF(N176="sníž. přenesená",J176,0)</f>
        <v>0</v>
      </c>
      <c r="BI176" s="228">
        <f>IF(N176="nulová",J176,0)</f>
        <v>0</v>
      </c>
      <c r="BJ176" s="18" t="s">
        <v>75</v>
      </c>
      <c r="BK176" s="228">
        <f>ROUND(I176*H176,2)</f>
        <v>0</v>
      </c>
      <c r="BL176" s="18" t="s">
        <v>233</v>
      </c>
      <c r="BM176" s="227" t="s">
        <v>373</v>
      </c>
    </row>
    <row r="177" s="2" customFormat="1">
      <c r="A177" s="39"/>
      <c r="B177" s="40"/>
      <c r="C177" s="41"/>
      <c r="D177" s="229" t="s">
        <v>240</v>
      </c>
      <c r="E177" s="41"/>
      <c r="F177" s="230" t="s">
        <v>374</v>
      </c>
      <c r="G177" s="41"/>
      <c r="H177" s="41"/>
      <c r="I177" s="231"/>
      <c r="J177" s="41"/>
      <c r="K177" s="41"/>
      <c r="L177" s="45"/>
      <c r="M177" s="232"/>
      <c r="N177" s="233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240</v>
      </c>
      <c r="AU177" s="18" t="s">
        <v>79</v>
      </c>
    </row>
    <row r="178" s="13" customFormat="1">
      <c r="A178" s="13"/>
      <c r="B178" s="234"/>
      <c r="C178" s="235"/>
      <c r="D178" s="229" t="s">
        <v>242</v>
      </c>
      <c r="E178" s="236" t="s">
        <v>19</v>
      </c>
      <c r="F178" s="237" t="s">
        <v>375</v>
      </c>
      <c r="G178" s="235"/>
      <c r="H178" s="238">
        <v>2</v>
      </c>
      <c r="I178" s="239"/>
      <c r="J178" s="235"/>
      <c r="K178" s="235"/>
      <c r="L178" s="240"/>
      <c r="M178" s="241"/>
      <c r="N178" s="242"/>
      <c r="O178" s="242"/>
      <c r="P178" s="242"/>
      <c r="Q178" s="242"/>
      <c r="R178" s="242"/>
      <c r="S178" s="242"/>
      <c r="T178" s="24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4" t="s">
        <v>242</v>
      </c>
      <c r="AU178" s="244" t="s">
        <v>79</v>
      </c>
      <c r="AV178" s="13" t="s">
        <v>79</v>
      </c>
      <c r="AW178" s="13" t="s">
        <v>32</v>
      </c>
      <c r="AX178" s="13" t="s">
        <v>75</v>
      </c>
      <c r="AY178" s="244" t="s">
        <v>227</v>
      </c>
    </row>
    <row r="179" s="12" customFormat="1" ht="22.8" customHeight="1">
      <c r="A179" s="12"/>
      <c r="B179" s="200"/>
      <c r="C179" s="201"/>
      <c r="D179" s="202" t="s">
        <v>70</v>
      </c>
      <c r="E179" s="214" t="s">
        <v>274</v>
      </c>
      <c r="F179" s="214" t="s">
        <v>315</v>
      </c>
      <c r="G179" s="201"/>
      <c r="H179" s="201"/>
      <c r="I179" s="204"/>
      <c r="J179" s="215">
        <f>BK179</f>
        <v>0</v>
      </c>
      <c r="K179" s="201"/>
      <c r="L179" s="206"/>
      <c r="M179" s="207"/>
      <c r="N179" s="208"/>
      <c r="O179" s="208"/>
      <c r="P179" s="209">
        <f>SUM(P180:P196)</f>
        <v>0</v>
      </c>
      <c r="Q179" s="208"/>
      <c r="R179" s="209">
        <f>SUM(R180:R196)</f>
        <v>62.104999999999997</v>
      </c>
      <c r="S179" s="208"/>
      <c r="T179" s="210">
        <f>SUM(T180:T196)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1" t="s">
        <v>75</v>
      </c>
      <c r="AT179" s="212" t="s">
        <v>70</v>
      </c>
      <c r="AU179" s="212" t="s">
        <v>75</v>
      </c>
      <c r="AY179" s="211" t="s">
        <v>227</v>
      </c>
      <c r="BK179" s="213">
        <f>SUM(BK180:BK196)</f>
        <v>0</v>
      </c>
    </row>
    <row r="180" s="2" customFormat="1" ht="66.75" customHeight="1">
      <c r="A180" s="39"/>
      <c r="B180" s="40"/>
      <c r="C180" s="216" t="s">
        <v>361</v>
      </c>
      <c r="D180" s="216" t="s">
        <v>229</v>
      </c>
      <c r="E180" s="217" t="s">
        <v>317</v>
      </c>
      <c r="F180" s="218" t="s">
        <v>318</v>
      </c>
      <c r="G180" s="219" t="s">
        <v>168</v>
      </c>
      <c r="H180" s="220">
        <v>41.625</v>
      </c>
      <c r="I180" s="221"/>
      <c r="J180" s="222">
        <f>ROUND(I180*H180,2)</f>
        <v>0</v>
      </c>
      <c r="K180" s="218" t="s">
        <v>232</v>
      </c>
      <c r="L180" s="45"/>
      <c r="M180" s="223" t="s">
        <v>19</v>
      </c>
      <c r="N180" s="224" t="s">
        <v>42</v>
      </c>
      <c r="O180" s="85"/>
      <c r="P180" s="225">
        <f>O180*H180</f>
        <v>0</v>
      </c>
      <c r="Q180" s="225">
        <v>0</v>
      </c>
      <c r="R180" s="225">
        <f>Q180*H180</f>
        <v>0</v>
      </c>
      <c r="S180" s="225">
        <v>0</v>
      </c>
      <c r="T180" s="226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27" t="s">
        <v>233</v>
      </c>
      <c r="AT180" s="227" t="s">
        <v>229</v>
      </c>
      <c r="AU180" s="227" t="s">
        <v>79</v>
      </c>
      <c r="AY180" s="18" t="s">
        <v>227</v>
      </c>
      <c r="BE180" s="228">
        <f>IF(N180="základní",J180,0)</f>
        <v>0</v>
      </c>
      <c r="BF180" s="228">
        <f>IF(N180="snížená",J180,0)</f>
        <v>0</v>
      </c>
      <c r="BG180" s="228">
        <f>IF(N180="zákl. přenesená",J180,0)</f>
        <v>0</v>
      </c>
      <c r="BH180" s="228">
        <f>IF(N180="sníž. přenesená",J180,0)</f>
        <v>0</v>
      </c>
      <c r="BI180" s="228">
        <f>IF(N180="nulová",J180,0)</f>
        <v>0</v>
      </c>
      <c r="BJ180" s="18" t="s">
        <v>75</v>
      </c>
      <c r="BK180" s="228">
        <f>ROUND(I180*H180,2)</f>
        <v>0</v>
      </c>
      <c r="BL180" s="18" t="s">
        <v>233</v>
      </c>
      <c r="BM180" s="227" t="s">
        <v>319</v>
      </c>
    </row>
    <row r="181" s="13" customFormat="1">
      <c r="A181" s="13"/>
      <c r="B181" s="234"/>
      <c r="C181" s="235"/>
      <c r="D181" s="229" t="s">
        <v>242</v>
      </c>
      <c r="E181" s="236" t="s">
        <v>320</v>
      </c>
      <c r="F181" s="237" t="s">
        <v>1218</v>
      </c>
      <c r="G181" s="235"/>
      <c r="H181" s="238">
        <v>41.625</v>
      </c>
      <c r="I181" s="239"/>
      <c r="J181" s="235"/>
      <c r="K181" s="235"/>
      <c r="L181" s="240"/>
      <c r="M181" s="241"/>
      <c r="N181" s="242"/>
      <c r="O181" s="242"/>
      <c r="P181" s="242"/>
      <c r="Q181" s="242"/>
      <c r="R181" s="242"/>
      <c r="S181" s="242"/>
      <c r="T181" s="24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4" t="s">
        <v>242</v>
      </c>
      <c r="AU181" s="244" t="s">
        <v>79</v>
      </c>
      <c r="AV181" s="13" t="s">
        <v>79</v>
      </c>
      <c r="AW181" s="13" t="s">
        <v>32</v>
      </c>
      <c r="AX181" s="13" t="s">
        <v>75</v>
      </c>
      <c r="AY181" s="244" t="s">
        <v>227</v>
      </c>
    </row>
    <row r="182" s="2" customFormat="1" ht="37.8" customHeight="1">
      <c r="A182" s="39"/>
      <c r="B182" s="40"/>
      <c r="C182" s="216" t="s">
        <v>173</v>
      </c>
      <c r="D182" s="216" t="s">
        <v>229</v>
      </c>
      <c r="E182" s="217" t="s">
        <v>323</v>
      </c>
      <c r="F182" s="218" t="s">
        <v>324</v>
      </c>
      <c r="G182" s="219" t="s">
        <v>168</v>
      </c>
      <c r="H182" s="220">
        <v>41.625</v>
      </c>
      <c r="I182" s="221"/>
      <c r="J182" s="222">
        <f>ROUND(I182*H182,2)</f>
        <v>0</v>
      </c>
      <c r="K182" s="218" t="s">
        <v>232</v>
      </c>
      <c r="L182" s="45"/>
      <c r="M182" s="223" t="s">
        <v>19</v>
      </c>
      <c r="N182" s="224" t="s">
        <v>42</v>
      </c>
      <c r="O182" s="85"/>
      <c r="P182" s="225">
        <f>O182*H182</f>
        <v>0</v>
      </c>
      <c r="Q182" s="225">
        <v>0</v>
      </c>
      <c r="R182" s="225">
        <f>Q182*H182</f>
        <v>0</v>
      </c>
      <c r="S182" s="225">
        <v>0</v>
      </c>
      <c r="T182" s="226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27" t="s">
        <v>233</v>
      </c>
      <c r="AT182" s="227" t="s">
        <v>229</v>
      </c>
      <c r="AU182" s="227" t="s">
        <v>79</v>
      </c>
      <c r="AY182" s="18" t="s">
        <v>227</v>
      </c>
      <c r="BE182" s="228">
        <f>IF(N182="základní",J182,0)</f>
        <v>0</v>
      </c>
      <c r="BF182" s="228">
        <f>IF(N182="snížená",J182,0)</f>
        <v>0</v>
      </c>
      <c r="BG182" s="228">
        <f>IF(N182="zákl. přenesená",J182,0)</f>
        <v>0</v>
      </c>
      <c r="BH182" s="228">
        <f>IF(N182="sníž. přenesená",J182,0)</f>
        <v>0</v>
      </c>
      <c r="BI182" s="228">
        <f>IF(N182="nulová",J182,0)</f>
        <v>0</v>
      </c>
      <c r="BJ182" s="18" t="s">
        <v>75</v>
      </c>
      <c r="BK182" s="228">
        <f>ROUND(I182*H182,2)</f>
        <v>0</v>
      </c>
      <c r="BL182" s="18" t="s">
        <v>233</v>
      </c>
      <c r="BM182" s="227" t="s">
        <v>325</v>
      </c>
    </row>
    <row r="183" s="13" customFormat="1">
      <c r="A183" s="13"/>
      <c r="B183" s="234"/>
      <c r="C183" s="235"/>
      <c r="D183" s="229" t="s">
        <v>242</v>
      </c>
      <c r="E183" s="236" t="s">
        <v>19</v>
      </c>
      <c r="F183" s="237" t="s">
        <v>326</v>
      </c>
      <c r="G183" s="235"/>
      <c r="H183" s="238">
        <v>41.625</v>
      </c>
      <c r="I183" s="239"/>
      <c r="J183" s="235"/>
      <c r="K183" s="235"/>
      <c r="L183" s="240"/>
      <c r="M183" s="241"/>
      <c r="N183" s="242"/>
      <c r="O183" s="242"/>
      <c r="P183" s="242"/>
      <c r="Q183" s="242"/>
      <c r="R183" s="242"/>
      <c r="S183" s="242"/>
      <c r="T183" s="24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4" t="s">
        <v>242</v>
      </c>
      <c r="AU183" s="244" t="s">
        <v>79</v>
      </c>
      <c r="AV183" s="13" t="s">
        <v>79</v>
      </c>
      <c r="AW183" s="13" t="s">
        <v>32</v>
      </c>
      <c r="AX183" s="13" t="s">
        <v>71</v>
      </c>
      <c r="AY183" s="244" t="s">
        <v>227</v>
      </c>
    </row>
    <row r="184" s="14" customFormat="1">
      <c r="A184" s="14"/>
      <c r="B184" s="245"/>
      <c r="C184" s="246"/>
      <c r="D184" s="229" t="s">
        <v>242</v>
      </c>
      <c r="E184" s="247" t="s">
        <v>166</v>
      </c>
      <c r="F184" s="248" t="s">
        <v>244</v>
      </c>
      <c r="G184" s="246"/>
      <c r="H184" s="249">
        <v>41.625</v>
      </c>
      <c r="I184" s="250"/>
      <c r="J184" s="246"/>
      <c r="K184" s="246"/>
      <c r="L184" s="251"/>
      <c r="M184" s="252"/>
      <c r="N184" s="253"/>
      <c r="O184" s="253"/>
      <c r="P184" s="253"/>
      <c r="Q184" s="253"/>
      <c r="R184" s="253"/>
      <c r="S184" s="253"/>
      <c r="T184" s="25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5" t="s">
        <v>242</v>
      </c>
      <c r="AU184" s="255" t="s">
        <v>79</v>
      </c>
      <c r="AV184" s="14" t="s">
        <v>122</v>
      </c>
      <c r="AW184" s="14" t="s">
        <v>32</v>
      </c>
      <c r="AX184" s="14" t="s">
        <v>75</v>
      </c>
      <c r="AY184" s="255" t="s">
        <v>227</v>
      </c>
    </row>
    <row r="185" s="2" customFormat="1" ht="16.5" customHeight="1">
      <c r="A185" s="39"/>
      <c r="B185" s="40"/>
      <c r="C185" s="266" t="s">
        <v>370</v>
      </c>
      <c r="D185" s="266" t="s">
        <v>328</v>
      </c>
      <c r="E185" s="267" t="s">
        <v>687</v>
      </c>
      <c r="F185" s="268" t="s">
        <v>688</v>
      </c>
      <c r="G185" s="269" t="s">
        <v>259</v>
      </c>
      <c r="H185" s="270">
        <v>62.104999999999997</v>
      </c>
      <c r="I185" s="271"/>
      <c r="J185" s="272">
        <f>ROUND(I185*H185,2)</f>
        <v>0</v>
      </c>
      <c r="K185" s="268" t="s">
        <v>232</v>
      </c>
      <c r="L185" s="273"/>
      <c r="M185" s="274" t="s">
        <v>19</v>
      </c>
      <c r="N185" s="275" t="s">
        <v>42</v>
      </c>
      <c r="O185" s="85"/>
      <c r="P185" s="225">
        <f>O185*H185</f>
        <v>0</v>
      </c>
      <c r="Q185" s="225">
        <v>1</v>
      </c>
      <c r="R185" s="225">
        <f>Q185*H185</f>
        <v>62.104999999999997</v>
      </c>
      <c r="S185" s="225">
        <v>0</v>
      </c>
      <c r="T185" s="226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27" t="s">
        <v>331</v>
      </c>
      <c r="AT185" s="227" t="s">
        <v>328</v>
      </c>
      <c r="AU185" s="227" t="s">
        <v>79</v>
      </c>
      <c r="AY185" s="18" t="s">
        <v>227</v>
      </c>
      <c r="BE185" s="228">
        <f>IF(N185="základní",J185,0)</f>
        <v>0</v>
      </c>
      <c r="BF185" s="228">
        <f>IF(N185="snížená",J185,0)</f>
        <v>0</v>
      </c>
      <c r="BG185" s="228">
        <f>IF(N185="zákl. přenesená",J185,0)</f>
        <v>0</v>
      </c>
      <c r="BH185" s="228">
        <f>IF(N185="sníž. přenesená",J185,0)</f>
        <v>0</v>
      </c>
      <c r="BI185" s="228">
        <f>IF(N185="nulová",J185,0)</f>
        <v>0</v>
      </c>
      <c r="BJ185" s="18" t="s">
        <v>75</v>
      </c>
      <c r="BK185" s="228">
        <f>ROUND(I185*H185,2)</f>
        <v>0</v>
      </c>
      <c r="BL185" s="18" t="s">
        <v>331</v>
      </c>
      <c r="BM185" s="227" t="s">
        <v>332</v>
      </c>
    </row>
    <row r="186" s="13" customFormat="1">
      <c r="A186" s="13"/>
      <c r="B186" s="234"/>
      <c r="C186" s="235"/>
      <c r="D186" s="229" t="s">
        <v>242</v>
      </c>
      <c r="E186" s="236" t="s">
        <v>333</v>
      </c>
      <c r="F186" s="237" t="s">
        <v>1219</v>
      </c>
      <c r="G186" s="235"/>
      <c r="H186" s="238">
        <v>62.104999999999997</v>
      </c>
      <c r="I186" s="239"/>
      <c r="J186" s="235"/>
      <c r="K186" s="235"/>
      <c r="L186" s="240"/>
      <c r="M186" s="241"/>
      <c r="N186" s="242"/>
      <c r="O186" s="242"/>
      <c r="P186" s="242"/>
      <c r="Q186" s="242"/>
      <c r="R186" s="242"/>
      <c r="S186" s="242"/>
      <c r="T186" s="24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4" t="s">
        <v>242</v>
      </c>
      <c r="AU186" s="244" t="s">
        <v>79</v>
      </c>
      <c r="AV186" s="13" t="s">
        <v>79</v>
      </c>
      <c r="AW186" s="13" t="s">
        <v>32</v>
      </c>
      <c r="AX186" s="13" t="s">
        <v>75</v>
      </c>
      <c r="AY186" s="244" t="s">
        <v>227</v>
      </c>
    </row>
    <row r="187" s="2" customFormat="1" ht="62.7" customHeight="1">
      <c r="A187" s="39"/>
      <c r="B187" s="40"/>
      <c r="C187" s="216" t="s">
        <v>369</v>
      </c>
      <c r="D187" s="216" t="s">
        <v>229</v>
      </c>
      <c r="E187" s="217" t="s">
        <v>1161</v>
      </c>
      <c r="F187" s="218" t="s">
        <v>1162</v>
      </c>
      <c r="G187" s="219" t="s">
        <v>259</v>
      </c>
      <c r="H187" s="220">
        <v>74.924999999999997</v>
      </c>
      <c r="I187" s="221"/>
      <c r="J187" s="222">
        <f>ROUND(I187*H187,2)</f>
        <v>0</v>
      </c>
      <c r="K187" s="218" t="s">
        <v>232</v>
      </c>
      <c r="L187" s="45"/>
      <c r="M187" s="223" t="s">
        <v>19</v>
      </c>
      <c r="N187" s="224" t="s">
        <v>42</v>
      </c>
      <c r="O187" s="85"/>
      <c r="P187" s="225">
        <f>O187*H187</f>
        <v>0</v>
      </c>
      <c r="Q187" s="225">
        <v>0</v>
      </c>
      <c r="R187" s="225">
        <f>Q187*H187</f>
        <v>0</v>
      </c>
      <c r="S187" s="225">
        <v>0</v>
      </c>
      <c r="T187" s="226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27" t="s">
        <v>233</v>
      </c>
      <c r="AT187" s="227" t="s">
        <v>229</v>
      </c>
      <c r="AU187" s="227" t="s">
        <v>79</v>
      </c>
      <c r="AY187" s="18" t="s">
        <v>227</v>
      </c>
      <c r="BE187" s="228">
        <f>IF(N187="základní",J187,0)</f>
        <v>0</v>
      </c>
      <c r="BF187" s="228">
        <f>IF(N187="snížená",J187,0)</f>
        <v>0</v>
      </c>
      <c r="BG187" s="228">
        <f>IF(N187="zákl. přenesená",J187,0)</f>
        <v>0</v>
      </c>
      <c r="BH187" s="228">
        <f>IF(N187="sníž. přenesená",J187,0)</f>
        <v>0</v>
      </c>
      <c r="BI187" s="228">
        <f>IF(N187="nulová",J187,0)</f>
        <v>0</v>
      </c>
      <c r="BJ187" s="18" t="s">
        <v>75</v>
      </c>
      <c r="BK187" s="228">
        <f>ROUND(I187*H187,2)</f>
        <v>0</v>
      </c>
      <c r="BL187" s="18" t="s">
        <v>233</v>
      </c>
      <c r="BM187" s="227" t="s">
        <v>1220</v>
      </c>
    </row>
    <row r="188" s="2" customFormat="1">
      <c r="A188" s="39"/>
      <c r="B188" s="40"/>
      <c r="C188" s="41"/>
      <c r="D188" s="229" t="s">
        <v>240</v>
      </c>
      <c r="E188" s="41"/>
      <c r="F188" s="230" t="s">
        <v>261</v>
      </c>
      <c r="G188" s="41"/>
      <c r="H188" s="41"/>
      <c r="I188" s="231"/>
      <c r="J188" s="41"/>
      <c r="K188" s="41"/>
      <c r="L188" s="45"/>
      <c r="M188" s="232"/>
      <c r="N188" s="233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240</v>
      </c>
      <c r="AU188" s="18" t="s">
        <v>79</v>
      </c>
    </row>
    <row r="189" s="13" customFormat="1">
      <c r="A189" s="13"/>
      <c r="B189" s="234"/>
      <c r="C189" s="235"/>
      <c r="D189" s="229" t="s">
        <v>242</v>
      </c>
      <c r="E189" s="236" t="s">
        <v>19</v>
      </c>
      <c r="F189" s="237" t="s">
        <v>337</v>
      </c>
      <c r="G189" s="235"/>
      <c r="H189" s="238">
        <v>74.924999999999997</v>
      </c>
      <c r="I189" s="239"/>
      <c r="J189" s="235"/>
      <c r="K189" s="235"/>
      <c r="L189" s="240"/>
      <c r="M189" s="241"/>
      <c r="N189" s="242"/>
      <c r="O189" s="242"/>
      <c r="P189" s="242"/>
      <c r="Q189" s="242"/>
      <c r="R189" s="242"/>
      <c r="S189" s="242"/>
      <c r="T189" s="24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4" t="s">
        <v>242</v>
      </c>
      <c r="AU189" s="244" t="s">
        <v>79</v>
      </c>
      <c r="AV189" s="13" t="s">
        <v>79</v>
      </c>
      <c r="AW189" s="13" t="s">
        <v>32</v>
      </c>
      <c r="AX189" s="13" t="s">
        <v>75</v>
      </c>
      <c r="AY189" s="244" t="s">
        <v>227</v>
      </c>
    </row>
    <row r="190" s="2" customFormat="1" ht="49.05" customHeight="1">
      <c r="A190" s="39"/>
      <c r="B190" s="40"/>
      <c r="C190" s="216" t="s">
        <v>381</v>
      </c>
      <c r="D190" s="216" t="s">
        <v>229</v>
      </c>
      <c r="E190" s="217" t="s">
        <v>264</v>
      </c>
      <c r="F190" s="218" t="s">
        <v>265</v>
      </c>
      <c r="G190" s="219" t="s">
        <v>259</v>
      </c>
      <c r="H190" s="220">
        <v>74.924999999999997</v>
      </c>
      <c r="I190" s="221"/>
      <c r="J190" s="222">
        <f>ROUND(I190*H190,2)</f>
        <v>0</v>
      </c>
      <c r="K190" s="218" t="s">
        <v>232</v>
      </c>
      <c r="L190" s="45"/>
      <c r="M190" s="223" t="s">
        <v>19</v>
      </c>
      <c r="N190" s="224" t="s">
        <v>42</v>
      </c>
      <c r="O190" s="85"/>
      <c r="P190" s="225">
        <f>O190*H190</f>
        <v>0</v>
      </c>
      <c r="Q190" s="225">
        <v>0</v>
      </c>
      <c r="R190" s="225">
        <f>Q190*H190</f>
        <v>0</v>
      </c>
      <c r="S190" s="225">
        <v>0</v>
      </c>
      <c r="T190" s="226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27" t="s">
        <v>233</v>
      </c>
      <c r="AT190" s="227" t="s">
        <v>229</v>
      </c>
      <c r="AU190" s="227" t="s">
        <v>79</v>
      </c>
      <c r="AY190" s="18" t="s">
        <v>227</v>
      </c>
      <c r="BE190" s="228">
        <f>IF(N190="základní",J190,0)</f>
        <v>0</v>
      </c>
      <c r="BF190" s="228">
        <f>IF(N190="snížená",J190,0)</f>
        <v>0</v>
      </c>
      <c r="BG190" s="228">
        <f>IF(N190="zákl. přenesená",J190,0)</f>
        <v>0</v>
      </c>
      <c r="BH190" s="228">
        <f>IF(N190="sníž. přenesená",J190,0)</f>
        <v>0</v>
      </c>
      <c r="BI190" s="228">
        <f>IF(N190="nulová",J190,0)</f>
        <v>0</v>
      </c>
      <c r="BJ190" s="18" t="s">
        <v>75</v>
      </c>
      <c r="BK190" s="228">
        <f>ROUND(I190*H190,2)</f>
        <v>0</v>
      </c>
      <c r="BL190" s="18" t="s">
        <v>233</v>
      </c>
      <c r="BM190" s="227" t="s">
        <v>1221</v>
      </c>
    </row>
    <row r="191" s="13" customFormat="1">
      <c r="A191" s="13"/>
      <c r="B191" s="234"/>
      <c r="C191" s="235"/>
      <c r="D191" s="229" t="s">
        <v>242</v>
      </c>
      <c r="E191" s="236" t="s">
        <v>19</v>
      </c>
      <c r="F191" s="237" t="s">
        <v>337</v>
      </c>
      <c r="G191" s="235"/>
      <c r="H191" s="238">
        <v>74.924999999999997</v>
      </c>
      <c r="I191" s="239"/>
      <c r="J191" s="235"/>
      <c r="K191" s="235"/>
      <c r="L191" s="240"/>
      <c r="M191" s="241"/>
      <c r="N191" s="242"/>
      <c r="O191" s="242"/>
      <c r="P191" s="242"/>
      <c r="Q191" s="242"/>
      <c r="R191" s="242"/>
      <c r="S191" s="242"/>
      <c r="T191" s="24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4" t="s">
        <v>242</v>
      </c>
      <c r="AU191" s="244" t="s">
        <v>79</v>
      </c>
      <c r="AV191" s="13" t="s">
        <v>79</v>
      </c>
      <c r="AW191" s="13" t="s">
        <v>32</v>
      </c>
      <c r="AX191" s="13" t="s">
        <v>75</v>
      </c>
      <c r="AY191" s="244" t="s">
        <v>227</v>
      </c>
    </row>
    <row r="192" s="2" customFormat="1" ht="78" customHeight="1">
      <c r="A192" s="39"/>
      <c r="B192" s="40"/>
      <c r="C192" s="216" t="s">
        <v>386</v>
      </c>
      <c r="D192" s="216" t="s">
        <v>229</v>
      </c>
      <c r="E192" s="217" t="s">
        <v>734</v>
      </c>
      <c r="F192" s="218" t="s">
        <v>735</v>
      </c>
      <c r="G192" s="219" t="s">
        <v>259</v>
      </c>
      <c r="H192" s="220">
        <v>62.104999999999997</v>
      </c>
      <c r="I192" s="221"/>
      <c r="J192" s="222">
        <f>ROUND(I192*H192,2)</f>
        <v>0</v>
      </c>
      <c r="K192" s="218" t="s">
        <v>232</v>
      </c>
      <c r="L192" s="45"/>
      <c r="M192" s="223" t="s">
        <v>19</v>
      </c>
      <c r="N192" s="224" t="s">
        <v>42</v>
      </c>
      <c r="O192" s="85"/>
      <c r="P192" s="225">
        <f>O192*H192</f>
        <v>0</v>
      </c>
      <c r="Q192" s="225">
        <v>0</v>
      </c>
      <c r="R192" s="225">
        <f>Q192*H192</f>
        <v>0</v>
      </c>
      <c r="S192" s="225">
        <v>0</v>
      </c>
      <c r="T192" s="226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27" t="s">
        <v>233</v>
      </c>
      <c r="AT192" s="227" t="s">
        <v>229</v>
      </c>
      <c r="AU192" s="227" t="s">
        <v>79</v>
      </c>
      <c r="AY192" s="18" t="s">
        <v>227</v>
      </c>
      <c r="BE192" s="228">
        <f>IF(N192="základní",J192,0)</f>
        <v>0</v>
      </c>
      <c r="BF192" s="228">
        <f>IF(N192="snížená",J192,0)</f>
        <v>0</v>
      </c>
      <c r="BG192" s="228">
        <f>IF(N192="zákl. přenesená",J192,0)</f>
        <v>0</v>
      </c>
      <c r="BH192" s="228">
        <f>IF(N192="sníž. přenesená",J192,0)</f>
        <v>0</v>
      </c>
      <c r="BI192" s="228">
        <f>IF(N192="nulová",J192,0)</f>
        <v>0</v>
      </c>
      <c r="BJ192" s="18" t="s">
        <v>75</v>
      </c>
      <c r="BK192" s="228">
        <f>ROUND(I192*H192,2)</f>
        <v>0</v>
      </c>
      <c r="BL192" s="18" t="s">
        <v>233</v>
      </c>
      <c r="BM192" s="227" t="s">
        <v>1222</v>
      </c>
    </row>
    <row r="193" s="2" customFormat="1">
      <c r="A193" s="39"/>
      <c r="B193" s="40"/>
      <c r="C193" s="41"/>
      <c r="D193" s="229" t="s">
        <v>240</v>
      </c>
      <c r="E193" s="41"/>
      <c r="F193" s="230" t="s">
        <v>261</v>
      </c>
      <c r="G193" s="41"/>
      <c r="H193" s="41"/>
      <c r="I193" s="231"/>
      <c r="J193" s="41"/>
      <c r="K193" s="41"/>
      <c r="L193" s="45"/>
      <c r="M193" s="232"/>
      <c r="N193" s="233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240</v>
      </c>
      <c r="AU193" s="18" t="s">
        <v>79</v>
      </c>
    </row>
    <row r="194" s="13" customFormat="1">
      <c r="A194" s="13"/>
      <c r="B194" s="234"/>
      <c r="C194" s="235"/>
      <c r="D194" s="229" t="s">
        <v>242</v>
      </c>
      <c r="E194" s="236" t="s">
        <v>19</v>
      </c>
      <c r="F194" s="237" t="s">
        <v>343</v>
      </c>
      <c r="G194" s="235"/>
      <c r="H194" s="238">
        <v>62.104999999999997</v>
      </c>
      <c r="I194" s="239"/>
      <c r="J194" s="235"/>
      <c r="K194" s="235"/>
      <c r="L194" s="240"/>
      <c r="M194" s="241"/>
      <c r="N194" s="242"/>
      <c r="O194" s="242"/>
      <c r="P194" s="242"/>
      <c r="Q194" s="242"/>
      <c r="R194" s="242"/>
      <c r="S194" s="242"/>
      <c r="T194" s="24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4" t="s">
        <v>242</v>
      </c>
      <c r="AU194" s="244" t="s">
        <v>79</v>
      </c>
      <c r="AV194" s="13" t="s">
        <v>79</v>
      </c>
      <c r="AW194" s="13" t="s">
        <v>32</v>
      </c>
      <c r="AX194" s="13" t="s">
        <v>75</v>
      </c>
      <c r="AY194" s="244" t="s">
        <v>227</v>
      </c>
    </row>
    <row r="195" s="2" customFormat="1" ht="44.25" customHeight="1">
      <c r="A195" s="39"/>
      <c r="B195" s="40"/>
      <c r="C195" s="216" t="s">
        <v>391</v>
      </c>
      <c r="D195" s="216" t="s">
        <v>229</v>
      </c>
      <c r="E195" s="217" t="s">
        <v>345</v>
      </c>
      <c r="F195" s="218" t="s">
        <v>346</v>
      </c>
      <c r="G195" s="219" t="s">
        <v>238</v>
      </c>
      <c r="H195" s="220">
        <v>1</v>
      </c>
      <c r="I195" s="221"/>
      <c r="J195" s="222">
        <f>ROUND(I195*H195,2)</f>
        <v>0</v>
      </c>
      <c r="K195" s="218" t="s">
        <v>232</v>
      </c>
      <c r="L195" s="45"/>
      <c r="M195" s="223" t="s">
        <v>19</v>
      </c>
      <c r="N195" s="224" t="s">
        <v>42</v>
      </c>
      <c r="O195" s="85"/>
      <c r="P195" s="225">
        <f>O195*H195</f>
        <v>0</v>
      </c>
      <c r="Q195" s="225">
        <v>0</v>
      </c>
      <c r="R195" s="225">
        <f>Q195*H195</f>
        <v>0</v>
      </c>
      <c r="S195" s="225">
        <v>0</v>
      </c>
      <c r="T195" s="226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27" t="s">
        <v>233</v>
      </c>
      <c r="AT195" s="227" t="s">
        <v>229</v>
      </c>
      <c r="AU195" s="227" t="s">
        <v>79</v>
      </c>
      <c r="AY195" s="18" t="s">
        <v>227</v>
      </c>
      <c r="BE195" s="228">
        <f>IF(N195="základní",J195,0)</f>
        <v>0</v>
      </c>
      <c r="BF195" s="228">
        <f>IF(N195="snížená",J195,0)</f>
        <v>0</v>
      </c>
      <c r="BG195" s="228">
        <f>IF(N195="zákl. přenesená",J195,0)</f>
        <v>0</v>
      </c>
      <c r="BH195" s="228">
        <f>IF(N195="sníž. přenesená",J195,0)</f>
        <v>0</v>
      </c>
      <c r="BI195" s="228">
        <f>IF(N195="nulová",J195,0)</f>
        <v>0</v>
      </c>
      <c r="BJ195" s="18" t="s">
        <v>75</v>
      </c>
      <c r="BK195" s="228">
        <f>ROUND(I195*H195,2)</f>
        <v>0</v>
      </c>
      <c r="BL195" s="18" t="s">
        <v>233</v>
      </c>
      <c r="BM195" s="227" t="s">
        <v>1223</v>
      </c>
    </row>
    <row r="196" s="13" customFormat="1">
      <c r="A196" s="13"/>
      <c r="B196" s="234"/>
      <c r="C196" s="235"/>
      <c r="D196" s="229" t="s">
        <v>242</v>
      </c>
      <c r="E196" s="236" t="s">
        <v>19</v>
      </c>
      <c r="F196" s="237" t="s">
        <v>348</v>
      </c>
      <c r="G196" s="235"/>
      <c r="H196" s="238">
        <v>1</v>
      </c>
      <c r="I196" s="239"/>
      <c r="J196" s="235"/>
      <c r="K196" s="235"/>
      <c r="L196" s="240"/>
      <c r="M196" s="241"/>
      <c r="N196" s="242"/>
      <c r="O196" s="242"/>
      <c r="P196" s="242"/>
      <c r="Q196" s="242"/>
      <c r="R196" s="242"/>
      <c r="S196" s="242"/>
      <c r="T196" s="24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4" t="s">
        <v>242</v>
      </c>
      <c r="AU196" s="244" t="s">
        <v>79</v>
      </c>
      <c r="AV196" s="13" t="s">
        <v>79</v>
      </c>
      <c r="AW196" s="13" t="s">
        <v>32</v>
      </c>
      <c r="AX196" s="13" t="s">
        <v>75</v>
      </c>
      <c r="AY196" s="244" t="s">
        <v>227</v>
      </c>
    </row>
    <row r="197" s="12" customFormat="1" ht="22.8" customHeight="1">
      <c r="A197" s="12"/>
      <c r="B197" s="200"/>
      <c r="C197" s="201"/>
      <c r="D197" s="202" t="s">
        <v>70</v>
      </c>
      <c r="E197" s="214" t="s">
        <v>279</v>
      </c>
      <c r="F197" s="214" t="s">
        <v>1224</v>
      </c>
      <c r="G197" s="201"/>
      <c r="H197" s="201"/>
      <c r="I197" s="204"/>
      <c r="J197" s="215">
        <f>BK197</f>
        <v>0</v>
      </c>
      <c r="K197" s="201"/>
      <c r="L197" s="206"/>
      <c r="M197" s="207"/>
      <c r="N197" s="208"/>
      <c r="O197" s="208"/>
      <c r="P197" s="209">
        <f>P198</f>
        <v>0</v>
      </c>
      <c r="Q197" s="208"/>
      <c r="R197" s="209">
        <f>R198</f>
        <v>0</v>
      </c>
      <c r="S197" s="208"/>
      <c r="T197" s="210">
        <f>T198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11" t="s">
        <v>75</v>
      </c>
      <c r="AT197" s="212" t="s">
        <v>70</v>
      </c>
      <c r="AU197" s="212" t="s">
        <v>75</v>
      </c>
      <c r="AY197" s="211" t="s">
        <v>227</v>
      </c>
      <c r="BK197" s="213">
        <f>BK198</f>
        <v>0</v>
      </c>
    </row>
    <row r="198" s="2" customFormat="1" ht="37.8" customHeight="1">
      <c r="A198" s="39"/>
      <c r="B198" s="40"/>
      <c r="C198" s="216" t="s">
        <v>394</v>
      </c>
      <c r="D198" s="216" t="s">
        <v>229</v>
      </c>
      <c r="E198" s="217" t="s">
        <v>1225</v>
      </c>
      <c r="F198" s="218" t="s">
        <v>1226</v>
      </c>
      <c r="G198" s="219" t="s">
        <v>180</v>
      </c>
      <c r="H198" s="220">
        <v>8</v>
      </c>
      <c r="I198" s="221"/>
      <c r="J198" s="222">
        <f>ROUND(I198*H198,2)</f>
        <v>0</v>
      </c>
      <c r="K198" s="218" t="s">
        <v>232</v>
      </c>
      <c r="L198" s="45"/>
      <c r="M198" s="223" t="s">
        <v>19</v>
      </c>
      <c r="N198" s="224" t="s">
        <v>42</v>
      </c>
      <c r="O198" s="85"/>
      <c r="P198" s="225">
        <f>O198*H198</f>
        <v>0</v>
      </c>
      <c r="Q198" s="225">
        <v>0</v>
      </c>
      <c r="R198" s="225">
        <f>Q198*H198</f>
        <v>0</v>
      </c>
      <c r="S198" s="225">
        <v>0</v>
      </c>
      <c r="T198" s="226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27" t="s">
        <v>122</v>
      </c>
      <c r="AT198" s="227" t="s">
        <v>229</v>
      </c>
      <c r="AU198" s="227" t="s">
        <v>79</v>
      </c>
      <c r="AY198" s="18" t="s">
        <v>227</v>
      </c>
      <c r="BE198" s="228">
        <f>IF(N198="základní",J198,0)</f>
        <v>0</v>
      </c>
      <c r="BF198" s="228">
        <f>IF(N198="snížená",J198,0)</f>
        <v>0</v>
      </c>
      <c r="BG198" s="228">
        <f>IF(N198="zákl. přenesená",J198,0)</f>
        <v>0</v>
      </c>
      <c r="BH198" s="228">
        <f>IF(N198="sníž. přenesená",J198,0)</f>
        <v>0</v>
      </c>
      <c r="BI198" s="228">
        <f>IF(N198="nulová",J198,0)</f>
        <v>0</v>
      </c>
      <c r="BJ198" s="18" t="s">
        <v>75</v>
      </c>
      <c r="BK198" s="228">
        <f>ROUND(I198*H198,2)</f>
        <v>0</v>
      </c>
      <c r="BL198" s="18" t="s">
        <v>122</v>
      </c>
      <c r="BM198" s="227" t="s">
        <v>1227</v>
      </c>
    </row>
    <row r="199" s="12" customFormat="1" ht="22.8" customHeight="1">
      <c r="A199" s="12"/>
      <c r="B199" s="200"/>
      <c r="C199" s="201"/>
      <c r="D199" s="202" t="s">
        <v>70</v>
      </c>
      <c r="E199" s="214" t="s">
        <v>282</v>
      </c>
      <c r="F199" s="214" t="s">
        <v>1228</v>
      </c>
      <c r="G199" s="201"/>
      <c r="H199" s="201"/>
      <c r="I199" s="204"/>
      <c r="J199" s="215">
        <f>BK199</f>
        <v>0</v>
      </c>
      <c r="K199" s="201"/>
      <c r="L199" s="206"/>
      <c r="M199" s="207"/>
      <c r="N199" s="208"/>
      <c r="O199" s="208"/>
      <c r="P199" s="209">
        <v>0</v>
      </c>
      <c r="Q199" s="208"/>
      <c r="R199" s="209">
        <v>0</v>
      </c>
      <c r="S199" s="208"/>
      <c r="T199" s="210"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11" t="s">
        <v>75</v>
      </c>
      <c r="AT199" s="212" t="s">
        <v>70</v>
      </c>
      <c r="AU199" s="212" t="s">
        <v>75</v>
      </c>
      <c r="AY199" s="211" t="s">
        <v>227</v>
      </c>
      <c r="BK199" s="213">
        <v>0</v>
      </c>
    </row>
    <row r="200" s="12" customFormat="1" ht="22.8" customHeight="1">
      <c r="A200" s="12"/>
      <c r="B200" s="200"/>
      <c r="C200" s="201"/>
      <c r="D200" s="202" t="s">
        <v>70</v>
      </c>
      <c r="E200" s="214" t="s">
        <v>288</v>
      </c>
      <c r="F200" s="214" t="s">
        <v>399</v>
      </c>
      <c r="G200" s="201"/>
      <c r="H200" s="201"/>
      <c r="I200" s="204"/>
      <c r="J200" s="215">
        <f>BK200</f>
        <v>0</v>
      </c>
      <c r="K200" s="201"/>
      <c r="L200" s="206"/>
      <c r="M200" s="207"/>
      <c r="N200" s="208"/>
      <c r="O200" s="208"/>
      <c r="P200" s="209">
        <f>SUM(P201:P207)</f>
        <v>0</v>
      </c>
      <c r="Q200" s="208"/>
      <c r="R200" s="209">
        <f>SUM(R201:R207)</f>
        <v>0</v>
      </c>
      <c r="S200" s="208"/>
      <c r="T200" s="210">
        <f>SUM(T201:T207)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11" t="s">
        <v>75</v>
      </c>
      <c r="AT200" s="212" t="s">
        <v>70</v>
      </c>
      <c r="AU200" s="212" t="s">
        <v>75</v>
      </c>
      <c r="AY200" s="211" t="s">
        <v>227</v>
      </c>
      <c r="BK200" s="213">
        <f>SUM(BK201:BK207)</f>
        <v>0</v>
      </c>
    </row>
    <row r="201" s="2" customFormat="1" ht="55.5" customHeight="1">
      <c r="A201" s="39"/>
      <c r="B201" s="40"/>
      <c r="C201" s="216" t="s">
        <v>400</v>
      </c>
      <c r="D201" s="216" t="s">
        <v>229</v>
      </c>
      <c r="E201" s="217" t="s">
        <v>1106</v>
      </c>
      <c r="F201" s="218" t="s">
        <v>1107</v>
      </c>
      <c r="G201" s="219" t="s">
        <v>403</v>
      </c>
      <c r="H201" s="220">
        <v>4</v>
      </c>
      <c r="I201" s="221"/>
      <c r="J201" s="222">
        <f>ROUND(I201*H201,2)</f>
        <v>0</v>
      </c>
      <c r="K201" s="218" t="s">
        <v>232</v>
      </c>
      <c r="L201" s="45"/>
      <c r="M201" s="223" t="s">
        <v>19</v>
      </c>
      <c r="N201" s="224" t="s">
        <v>42</v>
      </c>
      <c r="O201" s="85"/>
      <c r="P201" s="225">
        <f>O201*H201</f>
        <v>0</v>
      </c>
      <c r="Q201" s="225">
        <v>0</v>
      </c>
      <c r="R201" s="225">
        <f>Q201*H201</f>
        <v>0</v>
      </c>
      <c r="S201" s="225">
        <v>0</v>
      </c>
      <c r="T201" s="226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27" t="s">
        <v>233</v>
      </c>
      <c r="AT201" s="227" t="s">
        <v>229</v>
      </c>
      <c r="AU201" s="227" t="s">
        <v>79</v>
      </c>
      <c r="AY201" s="18" t="s">
        <v>227</v>
      </c>
      <c r="BE201" s="228">
        <f>IF(N201="základní",J201,0)</f>
        <v>0</v>
      </c>
      <c r="BF201" s="228">
        <f>IF(N201="snížená",J201,0)</f>
        <v>0</v>
      </c>
      <c r="BG201" s="228">
        <f>IF(N201="zákl. přenesená",J201,0)</f>
        <v>0</v>
      </c>
      <c r="BH201" s="228">
        <f>IF(N201="sníž. přenesená",J201,0)</f>
        <v>0</v>
      </c>
      <c r="BI201" s="228">
        <f>IF(N201="nulová",J201,0)</f>
        <v>0</v>
      </c>
      <c r="BJ201" s="18" t="s">
        <v>75</v>
      </c>
      <c r="BK201" s="228">
        <f>ROUND(I201*H201,2)</f>
        <v>0</v>
      </c>
      <c r="BL201" s="18" t="s">
        <v>233</v>
      </c>
      <c r="BM201" s="227" t="s">
        <v>1229</v>
      </c>
    </row>
    <row r="202" s="13" customFormat="1">
      <c r="A202" s="13"/>
      <c r="B202" s="234"/>
      <c r="C202" s="235"/>
      <c r="D202" s="229" t="s">
        <v>242</v>
      </c>
      <c r="E202" s="236" t="s">
        <v>19</v>
      </c>
      <c r="F202" s="237" t="s">
        <v>122</v>
      </c>
      <c r="G202" s="235"/>
      <c r="H202" s="238">
        <v>4</v>
      </c>
      <c r="I202" s="239"/>
      <c r="J202" s="235"/>
      <c r="K202" s="235"/>
      <c r="L202" s="240"/>
      <c r="M202" s="241"/>
      <c r="N202" s="242"/>
      <c r="O202" s="242"/>
      <c r="P202" s="242"/>
      <c r="Q202" s="242"/>
      <c r="R202" s="242"/>
      <c r="S202" s="242"/>
      <c r="T202" s="24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4" t="s">
        <v>242</v>
      </c>
      <c r="AU202" s="244" t="s">
        <v>79</v>
      </c>
      <c r="AV202" s="13" t="s">
        <v>79</v>
      </c>
      <c r="AW202" s="13" t="s">
        <v>32</v>
      </c>
      <c r="AX202" s="13" t="s">
        <v>75</v>
      </c>
      <c r="AY202" s="244" t="s">
        <v>227</v>
      </c>
    </row>
    <row r="203" s="2" customFormat="1" ht="49.05" customHeight="1">
      <c r="A203" s="39"/>
      <c r="B203" s="40"/>
      <c r="C203" s="216" t="s">
        <v>405</v>
      </c>
      <c r="D203" s="216" t="s">
        <v>229</v>
      </c>
      <c r="E203" s="217" t="s">
        <v>1109</v>
      </c>
      <c r="F203" s="218" t="s">
        <v>1110</v>
      </c>
      <c r="G203" s="219" t="s">
        <v>403</v>
      </c>
      <c r="H203" s="220">
        <v>2</v>
      </c>
      <c r="I203" s="221"/>
      <c r="J203" s="222">
        <f>ROUND(I203*H203,2)</f>
        <v>0</v>
      </c>
      <c r="K203" s="218" t="s">
        <v>232</v>
      </c>
      <c r="L203" s="45"/>
      <c r="M203" s="223" t="s">
        <v>19</v>
      </c>
      <c r="N203" s="224" t="s">
        <v>42</v>
      </c>
      <c r="O203" s="85"/>
      <c r="P203" s="225">
        <f>O203*H203</f>
        <v>0</v>
      </c>
      <c r="Q203" s="225">
        <v>0</v>
      </c>
      <c r="R203" s="225">
        <f>Q203*H203</f>
        <v>0</v>
      </c>
      <c r="S203" s="225">
        <v>0</v>
      </c>
      <c r="T203" s="226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27" t="s">
        <v>233</v>
      </c>
      <c r="AT203" s="227" t="s">
        <v>229</v>
      </c>
      <c r="AU203" s="227" t="s">
        <v>79</v>
      </c>
      <c r="AY203" s="18" t="s">
        <v>227</v>
      </c>
      <c r="BE203" s="228">
        <f>IF(N203="základní",J203,0)</f>
        <v>0</v>
      </c>
      <c r="BF203" s="228">
        <f>IF(N203="snížená",J203,0)</f>
        <v>0</v>
      </c>
      <c r="BG203" s="228">
        <f>IF(N203="zákl. přenesená",J203,0)</f>
        <v>0</v>
      </c>
      <c r="BH203" s="228">
        <f>IF(N203="sníž. přenesená",J203,0)</f>
        <v>0</v>
      </c>
      <c r="BI203" s="228">
        <f>IF(N203="nulová",J203,0)</f>
        <v>0</v>
      </c>
      <c r="BJ203" s="18" t="s">
        <v>75</v>
      </c>
      <c r="BK203" s="228">
        <f>ROUND(I203*H203,2)</f>
        <v>0</v>
      </c>
      <c r="BL203" s="18" t="s">
        <v>233</v>
      </c>
      <c r="BM203" s="227" t="s">
        <v>1230</v>
      </c>
    </row>
    <row r="204" s="13" customFormat="1">
      <c r="A204" s="13"/>
      <c r="B204" s="234"/>
      <c r="C204" s="235"/>
      <c r="D204" s="229" t="s">
        <v>242</v>
      </c>
      <c r="E204" s="236" t="s">
        <v>19</v>
      </c>
      <c r="F204" s="237" t="s">
        <v>79</v>
      </c>
      <c r="G204" s="235"/>
      <c r="H204" s="238">
        <v>2</v>
      </c>
      <c r="I204" s="239"/>
      <c r="J204" s="235"/>
      <c r="K204" s="235"/>
      <c r="L204" s="240"/>
      <c r="M204" s="241"/>
      <c r="N204" s="242"/>
      <c r="O204" s="242"/>
      <c r="P204" s="242"/>
      <c r="Q204" s="242"/>
      <c r="R204" s="242"/>
      <c r="S204" s="242"/>
      <c r="T204" s="24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4" t="s">
        <v>242</v>
      </c>
      <c r="AU204" s="244" t="s">
        <v>79</v>
      </c>
      <c r="AV204" s="13" t="s">
        <v>79</v>
      </c>
      <c r="AW204" s="13" t="s">
        <v>32</v>
      </c>
      <c r="AX204" s="13" t="s">
        <v>75</v>
      </c>
      <c r="AY204" s="244" t="s">
        <v>227</v>
      </c>
    </row>
    <row r="205" s="2" customFormat="1" ht="55.5" customHeight="1">
      <c r="A205" s="39"/>
      <c r="B205" s="40"/>
      <c r="C205" s="216" t="s">
        <v>409</v>
      </c>
      <c r="D205" s="216" t="s">
        <v>229</v>
      </c>
      <c r="E205" s="217" t="s">
        <v>410</v>
      </c>
      <c r="F205" s="218" t="s">
        <v>411</v>
      </c>
      <c r="G205" s="219" t="s">
        <v>180</v>
      </c>
      <c r="H205" s="220">
        <v>100</v>
      </c>
      <c r="I205" s="221"/>
      <c r="J205" s="222">
        <f>ROUND(I205*H205,2)</f>
        <v>0</v>
      </c>
      <c r="K205" s="218" t="s">
        <v>232</v>
      </c>
      <c r="L205" s="45"/>
      <c r="M205" s="223" t="s">
        <v>19</v>
      </c>
      <c r="N205" s="224" t="s">
        <v>42</v>
      </c>
      <c r="O205" s="85"/>
      <c r="P205" s="225">
        <f>O205*H205</f>
        <v>0</v>
      </c>
      <c r="Q205" s="225">
        <v>0</v>
      </c>
      <c r="R205" s="225">
        <f>Q205*H205</f>
        <v>0</v>
      </c>
      <c r="S205" s="225">
        <v>0</v>
      </c>
      <c r="T205" s="226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27" t="s">
        <v>233</v>
      </c>
      <c r="AT205" s="227" t="s">
        <v>229</v>
      </c>
      <c r="AU205" s="227" t="s">
        <v>79</v>
      </c>
      <c r="AY205" s="18" t="s">
        <v>227</v>
      </c>
      <c r="BE205" s="228">
        <f>IF(N205="základní",J205,0)</f>
        <v>0</v>
      </c>
      <c r="BF205" s="228">
        <f>IF(N205="snížená",J205,0)</f>
        <v>0</v>
      </c>
      <c r="BG205" s="228">
        <f>IF(N205="zákl. přenesená",J205,0)</f>
        <v>0</v>
      </c>
      <c r="BH205" s="228">
        <f>IF(N205="sníž. přenesená",J205,0)</f>
        <v>0</v>
      </c>
      <c r="BI205" s="228">
        <f>IF(N205="nulová",J205,0)</f>
        <v>0</v>
      </c>
      <c r="BJ205" s="18" t="s">
        <v>75</v>
      </c>
      <c r="BK205" s="228">
        <f>ROUND(I205*H205,2)</f>
        <v>0</v>
      </c>
      <c r="BL205" s="18" t="s">
        <v>233</v>
      </c>
      <c r="BM205" s="227" t="s">
        <v>1231</v>
      </c>
    </row>
    <row r="206" s="2" customFormat="1">
      <c r="A206" s="39"/>
      <c r="B206" s="40"/>
      <c r="C206" s="41"/>
      <c r="D206" s="229" t="s">
        <v>240</v>
      </c>
      <c r="E206" s="41"/>
      <c r="F206" s="230" t="s">
        <v>292</v>
      </c>
      <c r="G206" s="41"/>
      <c r="H206" s="41"/>
      <c r="I206" s="231"/>
      <c r="J206" s="41"/>
      <c r="K206" s="41"/>
      <c r="L206" s="45"/>
      <c r="M206" s="232"/>
      <c r="N206" s="233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240</v>
      </c>
      <c r="AU206" s="18" t="s">
        <v>79</v>
      </c>
    </row>
    <row r="207" s="13" customFormat="1">
      <c r="A207" s="13"/>
      <c r="B207" s="234"/>
      <c r="C207" s="235"/>
      <c r="D207" s="229" t="s">
        <v>242</v>
      </c>
      <c r="E207" s="236" t="s">
        <v>19</v>
      </c>
      <c r="F207" s="237" t="s">
        <v>1113</v>
      </c>
      <c r="G207" s="235"/>
      <c r="H207" s="238">
        <v>100</v>
      </c>
      <c r="I207" s="239"/>
      <c r="J207" s="235"/>
      <c r="K207" s="235"/>
      <c r="L207" s="240"/>
      <c r="M207" s="241"/>
      <c r="N207" s="242"/>
      <c r="O207" s="242"/>
      <c r="P207" s="242"/>
      <c r="Q207" s="242"/>
      <c r="R207" s="242"/>
      <c r="S207" s="242"/>
      <c r="T207" s="24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4" t="s">
        <v>242</v>
      </c>
      <c r="AU207" s="244" t="s">
        <v>79</v>
      </c>
      <c r="AV207" s="13" t="s">
        <v>79</v>
      </c>
      <c r="AW207" s="13" t="s">
        <v>32</v>
      </c>
      <c r="AX207" s="13" t="s">
        <v>75</v>
      </c>
      <c r="AY207" s="244" t="s">
        <v>227</v>
      </c>
    </row>
    <row r="208" s="12" customFormat="1" ht="22.8" customHeight="1">
      <c r="A208" s="12"/>
      <c r="B208" s="200"/>
      <c r="C208" s="201"/>
      <c r="D208" s="202" t="s">
        <v>70</v>
      </c>
      <c r="E208" s="214" t="s">
        <v>294</v>
      </c>
      <c r="F208" s="214" t="s">
        <v>1232</v>
      </c>
      <c r="G208" s="201"/>
      <c r="H208" s="201"/>
      <c r="I208" s="204"/>
      <c r="J208" s="215">
        <f>BK208</f>
        <v>0</v>
      </c>
      <c r="K208" s="201"/>
      <c r="L208" s="206"/>
      <c r="M208" s="207"/>
      <c r="N208" s="208"/>
      <c r="O208" s="208"/>
      <c r="P208" s="209">
        <f>SUM(P209:P210)</f>
        <v>0</v>
      </c>
      <c r="Q208" s="208"/>
      <c r="R208" s="209">
        <f>SUM(R209:R210)</f>
        <v>0</v>
      </c>
      <c r="S208" s="208"/>
      <c r="T208" s="210">
        <f>SUM(T209:T210)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11" t="s">
        <v>75</v>
      </c>
      <c r="AT208" s="212" t="s">
        <v>70</v>
      </c>
      <c r="AU208" s="212" t="s">
        <v>75</v>
      </c>
      <c r="AY208" s="211" t="s">
        <v>227</v>
      </c>
      <c r="BK208" s="213">
        <f>SUM(BK209:BK210)</f>
        <v>0</v>
      </c>
    </row>
    <row r="209" s="2" customFormat="1" ht="24.15" customHeight="1">
      <c r="A209" s="39"/>
      <c r="B209" s="40"/>
      <c r="C209" s="216" t="s">
        <v>414</v>
      </c>
      <c r="D209" s="216" t="s">
        <v>229</v>
      </c>
      <c r="E209" s="217" t="s">
        <v>1233</v>
      </c>
      <c r="F209" s="218" t="s">
        <v>1234</v>
      </c>
      <c r="G209" s="219" t="s">
        <v>180</v>
      </c>
      <c r="H209" s="220">
        <v>20</v>
      </c>
      <c r="I209" s="221"/>
      <c r="J209" s="222">
        <f>ROUND(I209*H209,2)</f>
        <v>0</v>
      </c>
      <c r="K209" s="218" t="s">
        <v>232</v>
      </c>
      <c r="L209" s="45"/>
      <c r="M209" s="223" t="s">
        <v>19</v>
      </c>
      <c r="N209" s="224" t="s">
        <v>42</v>
      </c>
      <c r="O209" s="85"/>
      <c r="P209" s="225">
        <f>O209*H209</f>
        <v>0</v>
      </c>
      <c r="Q209" s="225">
        <v>0</v>
      </c>
      <c r="R209" s="225">
        <f>Q209*H209</f>
        <v>0</v>
      </c>
      <c r="S209" s="225">
        <v>0</v>
      </c>
      <c r="T209" s="226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27" t="s">
        <v>122</v>
      </c>
      <c r="AT209" s="227" t="s">
        <v>229</v>
      </c>
      <c r="AU209" s="227" t="s">
        <v>79</v>
      </c>
      <c r="AY209" s="18" t="s">
        <v>227</v>
      </c>
      <c r="BE209" s="228">
        <f>IF(N209="základní",J209,0)</f>
        <v>0</v>
      </c>
      <c r="BF209" s="228">
        <f>IF(N209="snížená",J209,0)</f>
        <v>0</v>
      </c>
      <c r="BG209" s="228">
        <f>IF(N209="zákl. přenesená",J209,0)</f>
        <v>0</v>
      </c>
      <c r="BH209" s="228">
        <f>IF(N209="sníž. přenesená",J209,0)</f>
        <v>0</v>
      </c>
      <c r="BI209" s="228">
        <f>IF(N209="nulová",J209,0)</f>
        <v>0</v>
      </c>
      <c r="BJ209" s="18" t="s">
        <v>75</v>
      </c>
      <c r="BK209" s="228">
        <f>ROUND(I209*H209,2)</f>
        <v>0</v>
      </c>
      <c r="BL209" s="18" t="s">
        <v>122</v>
      </c>
      <c r="BM209" s="227" t="s">
        <v>1235</v>
      </c>
    </row>
    <row r="210" s="13" customFormat="1">
      <c r="A210" s="13"/>
      <c r="B210" s="234"/>
      <c r="C210" s="235"/>
      <c r="D210" s="229" t="s">
        <v>242</v>
      </c>
      <c r="E210" s="236" t="s">
        <v>19</v>
      </c>
      <c r="F210" s="237" t="s">
        <v>756</v>
      </c>
      <c r="G210" s="235"/>
      <c r="H210" s="238">
        <v>20</v>
      </c>
      <c r="I210" s="239"/>
      <c r="J210" s="235"/>
      <c r="K210" s="235"/>
      <c r="L210" s="240"/>
      <c r="M210" s="241"/>
      <c r="N210" s="242"/>
      <c r="O210" s="242"/>
      <c r="P210" s="242"/>
      <c r="Q210" s="242"/>
      <c r="R210" s="242"/>
      <c r="S210" s="242"/>
      <c r="T210" s="24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4" t="s">
        <v>242</v>
      </c>
      <c r="AU210" s="244" t="s">
        <v>79</v>
      </c>
      <c r="AV210" s="13" t="s">
        <v>79</v>
      </c>
      <c r="AW210" s="13" t="s">
        <v>32</v>
      </c>
      <c r="AX210" s="13" t="s">
        <v>75</v>
      </c>
      <c r="AY210" s="244" t="s">
        <v>227</v>
      </c>
    </row>
    <row r="211" s="12" customFormat="1" ht="22.8" customHeight="1">
      <c r="A211" s="12"/>
      <c r="B211" s="200"/>
      <c r="C211" s="201"/>
      <c r="D211" s="202" t="s">
        <v>70</v>
      </c>
      <c r="E211" s="214" t="s">
        <v>300</v>
      </c>
      <c r="F211" s="214" t="s">
        <v>419</v>
      </c>
      <c r="G211" s="201"/>
      <c r="H211" s="201"/>
      <c r="I211" s="204"/>
      <c r="J211" s="215">
        <f>BK211</f>
        <v>0</v>
      </c>
      <c r="K211" s="201"/>
      <c r="L211" s="206"/>
      <c r="M211" s="207"/>
      <c r="N211" s="208"/>
      <c r="O211" s="208"/>
      <c r="P211" s="209">
        <f>SUM(P212:P236)</f>
        <v>0</v>
      </c>
      <c r="Q211" s="208"/>
      <c r="R211" s="209">
        <f>SUM(R212:R236)</f>
        <v>13.21116</v>
      </c>
      <c r="S211" s="208"/>
      <c r="T211" s="210">
        <f>SUM(T212:T236)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11" t="s">
        <v>75</v>
      </c>
      <c r="AT211" s="212" t="s">
        <v>70</v>
      </c>
      <c r="AU211" s="212" t="s">
        <v>75</v>
      </c>
      <c r="AY211" s="211" t="s">
        <v>227</v>
      </c>
      <c r="BK211" s="213">
        <f>SUM(BK212:BK236)</f>
        <v>0</v>
      </c>
    </row>
    <row r="212" s="2" customFormat="1" ht="37.8" customHeight="1">
      <c r="A212" s="39"/>
      <c r="B212" s="40"/>
      <c r="C212" s="216" t="s">
        <v>420</v>
      </c>
      <c r="D212" s="216" t="s">
        <v>229</v>
      </c>
      <c r="E212" s="217" t="s">
        <v>421</v>
      </c>
      <c r="F212" s="218" t="s">
        <v>422</v>
      </c>
      <c r="G212" s="219" t="s">
        <v>172</v>
      </c>
      <c r="H212" s="220">
        <v>12</v>
      </c>
      <c r="I212" s="221"/>
      <c r="J212" s="222">
        <f>ROUND(I212*H212,2)</f>
        <v>0</v>
      </c>
      <c r="K212" s="218" t="s">
        <v>232</v>
      </c>
      <c r="L212" s="45"/>
      <c r="M212" s="223" t="s">
        <v>19</v>
      </c>
      <c r="N212" s="224" t="s">
        <v>42</v>
      </c>
      <c r="O212" s="85"/>
      <c r="P212" s="225">
        <f>O212*H212</f>
        <v>0</v>
      </c>
      <c r="Q212" s="225">
        <v>0</v>
      </c>
      <c r="R212" s="225">
        <f>Q212*H212</f>
        <v>0</v>
      </c>
      <c r="S212" s="225">
        <v>0</v>
      </c>
      <c r="T212" s="226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27" t="s">
        <v>122</v>
      </c>
      <c r="AT212" s="227" t="s">
        <v>229</v>
      </c>
      <c r="AU212" s="227" t="s">
        <v>79</v>
      </c>
      <c r="AY212" s="18" t="s">
        <v>227</v>
      </c>
      <c r="BE212" s="228">
        <f>IF(N212="základní",J212,0)</f>
        <v>0</v>
      </c>
      <c r="BF212" s="228">
        <f>IF(N212="snížená",J212,0)</f>
        <v>0</v>
      </c>
      <c r="BG212" s="228">
        <f>IF(N212="zákl. přenesená",J212,0)</f>
        <v>0</v>
      </c>
      <c r="BH212" s="228">
        <f>IF(N212="sníž. přenesená",J212,0)</f>
        <v>0</v>
      </c>
      <c r="BI212" s="228">
        <f>IF(N212="nulová",J212,0)</f>
        <v>0</v>
      </c>
      <c r="BJ212" s="18" t="s">
        <v>75</v>
      </c>
      <c r="BK212" s="228">
        <f>ROUND(I212*H212,2)</f>
        <v>0</v>
      </c>
      <c r="BL212" s="18" t="s">
        <v>122</v>
      </c>
      <c r="BM212" s="227" t="s">
        <v>1236</v>
      </c>
    </row>
    <row r="213" s="13" customFormat="1">
      <c r="A213" s="13"/>
      <c r="B213" s="234"/>
      <c r="C213" s="235"/>
      <c r="D213" s="229" t="s">
        <v>242</v>
      </c>
      <c r="E213" s="236" t="s">
        <v>19</v>
      </c>
      <c r="F213" s="237" t="s">
        <v>175</v>
      </c>
      <c r="G213" s="235"/>
      <c r="H213" s="238">
        <v>12</v>
      </c>
      <c r="I213" s="239"/>
      <c r="J213" s="235"/>
      <c r="K213" s="235"/>
      <c r="L213" s="240"/>
      <c r="M213" s="241"/>
      <c r="N213" s="242"/>
      <c r="O213" s="242"/>
      <c r="P213" s="242"/>
      <c r="Q213" s="242"/>
      <c r="R213" s="242"/>
      <c r="S213" s="242"/>
      <c r="T213" s="24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4" t="s">
        <v>242</v>
      </c>
      <c r="AU213" s="244" t="s">
        <v>79</v>
      </c>
      <c r="AV213" s="13" t="s">
        <v>79</v>
      </c>
      <c r="AW213" s="13" t="s">
        <v>32</v>
      </c>
      <c r="AX213" s="13" t="s">
        <v>75</v>
      </c>
      <c r="AY213" s="244" t="s">
        <v>227</v>
      </c>
    </row>
    <row r="214" s="2" customFormat="1" ht="44.25" customHeight="1">
      <c r="A214" s="39"/>
      <c r="B214" s="40"/>
      <c r="C214" s="216" t="s">
        <v>424</v>
      </c>
      <c r="D214" s="216" t="s">
        <v>229</v>
      </c>
      <c r="E214" s="217" t="s">
        <v>740</v>
      </c>
      <c r="F214" s="218" t="s">
        <v>741</v>
      </c>
      <c r="G214" s="219" t="s">
        <v>172</v>
      </c>
      <c r="H214" s="220">
        <v>36</v>
      </c>
      <c r="I214" s="221"/>
      <c r="J214" s="222">
        <f>ROUND(I214*H214,2)</f>
        <v>0</v>
      </c>
      <c r="K214" s="218" t="s">
        <v>232</v>
      </c>
      <c r="L214" s="45"/>
      <c r="M214" s="223" t="s">
        <v>19</v>
      </c>
      <c r="N214" s="224" t="s">
        <v>42</v>
      </c>
      <c r="O214" s="85"/>
      <c r="P214" s="225">
        <f>O214*H214</f>
        <v>0</v>
      </c>
      <c r="Q214" s="225">
        <v>0</v>
      </c>
      <c r="R214" s="225">
        <f>Q214*H214</f>
        <v>0</v>
      </c>
      <c r="S214" s="225">
        <v>0</v>
      </c>
      <c r="T214" s="226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27" t="s">
        <v>233</v>
      </c>
      <c r="AT214" s="227" t="s">
        <v>229</v>
      </c>
      <c r="AU214" s="227" t="s">
        <v>79</v>
      </c>
      <c r="AY214" s="18" t="s">
        <v>227</v>
      </c>
      <c r="BE214" s="228">
        <f>IF(N214="základní",J214,0)</f>
        <v>0</v>
      </c>
      <c r="BF214" s="228">
        <f>IF(N214="snížená",J214,0)</f>
        <v>0</v>
      </c>
      <c r="BG214" s="228">
        <f>IF(N214="zákl. přenesená",J214,0)</f>
        <v>0</v>
      </c>
      <c r="BH214" s="228">
        <f>IF(N214="sníž. přenesená",J214,0)</f>
        <v>0</v>
      </c>
      <c r="BI214" s="228">
        <f>IF(N214="nulová",J214,0)</f>
        <v>0</v>
      </c>
      <c r="BJ214" s="18" t="s">
        <v>75</v>
      </c>
      <c r="BK214" s="228">
        <f>ROUND(I214*H214,2)</f>
        <v>0</v>
      </c>
      <c r="BL214" s="18" t="s">
        <v>233</v>
      </c>
      <c r="BM214" s="227" t="s">
        <v>427</v>
      </c>
    </row>
    <row r="215" s="13" customFormat="1">
      <c r="A215" s="13"/>
      <c r="B215" s="234"/>
      <c r="C215" s="235"/>
      <c r="D215" s="229" t="s">
        <v>242</v>
      </c>
      <c r="E215" s="236" t="s">
        <v>19</v>
      </c>
      <c r="F215" s="237" t="s">
        <v>1158</v>
      </c>
      <c r="G215" s="235"/>
      <c r="H215" s="238">
        <v>10</v>
      </c>
      <c r="I215" s="239"/>
      <c r="J215" s="235"/>
      <c r="K215" s="235"/>
      <c r="L215" s="240"/>
      <c r="M215" s="241"/>
      <c r="N215" s="242"/>
      <c r="O215" s="242"/>
      <c r="P215" s="242"/>
      <c r="Q215" s="242"/>
      <c r="R215" s="242"/>
      <c r="S215" s="242"/>
      <c r="T215" s="24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4" t="s">
        <v>242</v>
      </c>
      <c r="AU215" s="244" t="s">
        <v>79</v>
      </c>
      <c r="AV215" s="13" t="s">
        <v>79</v>
      </c>
      <c r="AW215" s="13" t="s">
        <v>32</v>
      </c>
      <c r="AX215" s="13" t="s">
        <v>71</v>
      </c>
      <c r="AY215" s="244" t="s">
        <v>227</v>
      </c>
    </row>
    <row r="216" s="13" customFormat="1">
      <c r="A216" s="13"/>
      <c r="B216" s="234"/>
      <c r="C216" s="235"/>
      <c r="D216" s="229" t="s">
        <v>242</v>
      </c>
      <c r="E216" s="236" t="s">
        <v>19</v>
      </c>
      <c r="F216" s="237" t="s">
        <v>1159</v>
      </c>
      <c r="G216" s="235"/>
      <c r="H216" s="238">
        <v>14</v>
      </c>
      <c r="I216" s="239"/>
      <c r="J216" s="235"/>
      <c r="K216" s="235"/>
      <c r="L216" s="240"/>
      <c r="M216" s="241"/>
      <c r="N216" s="242"/>
      <c r="O216" s="242"/>
      <c r="P216" s="242"/>
      <c r="Q216" s="242"/>
      <c r="R216" s="242"/>
      <c r="S216" s="242"/>
      <c r="T216" s="24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4" t="s">
        <v>242</v>
      </c>
      <c r="AU216" s="244" t="s">
        <v>79</v>
      </c>
      <c r="AV216" s="13" t="s">
        <v>79</v>
      </c>
      <c r="AW216" s="13" t="s">
        <v>32</v>
      </c>
      <c r="AX216" s="13" t="s">
        <v>71</v>
      </c>
      <c r="AY216" s="244" t="s">
        <v>227</v>
      </c>
    </row>
    <row r="217" s="13" customFormat="1">
      <c r="A217" s="13"/>
      <c r="B217" s="234"/>
      <c r="C217" s="235"/>
      <c r="D217" s="229" t="s">
        <v>242</v>
      </c>
      <c r="E217" s="236" t="s">
        <v>19</v>
      </c>
      <c r="F217" s="237" t="s">
        <v>1160</v>
      </c>
      <c r="G217" s="235"/>
      <c r="H217" s="238">
        <v>12</v>
      </c>
      <c r="I217" s="239"/>
      <c r="J217" s="235"/>
      <c r="K217" s="235"/>
      <c r="L217" s="240"/>
      <c r="M217" s="241"/>
      <c r="N217" s="242"/>
      <c r="O217" s="242"/>
      <c r="P217" s="242"/>
      <c r="Q217" s="242"/>
      <c r="R217" s="242"/>
      <c r="S217" s="242"/>
      <c r="T217" s="24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4" t="s">
        <v>242</v>
      </c>
      <c r="AU217" s="244" t="s">
        <v>79</v>
      </c>
      <c r="AV217" s="13" t="s">
        <v>79</v>
      </c>
      <c r="AW217" s="13" t="s">
        <v>32</v>
      </c>
      <c r="AX217" s="13" t="s">
        <v>71</v>
      </c>
      <c r="AY217" s="244" t="s">
        <v>227</v>
      </c>
    </row>
    <row r="218" s="14" customFormat="1">
      <c r="A218" s="14"/>
      <c r="B218" s="245"/>
      <c r="C218" s="246"/>
      <c r="D218" s="229" t="s">
        <v>242</v>
      </c>
      <c r="E218" s="247" t="s">
        <v>496</v>
      </c>
      <c r="F218" s="248" t="s">
        <v>244</v>
      </c>
      <c r="G218" s="246"/>
      <c r="H218" s="249">
        <v>36</v>
      </c>
      <c r="I218" s="250"/>
      <c r="J218" s="246"/>
      <c r="K218" s="246"/>
      <c r="L218" s="251"/>
      <c r="M218" s="252"/>
      <c r="N218" s="253"/>
      <c r="O218" s="253"/>
      <c r="P218" s="253"/>
      <c r="Q218" s="253"/>
      <c r="R218" s="253"/>
      <c r="S218" s="253"/>
      <c r="T218" s="25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5" t="s">
        <v>242</v>
      </c>
      <c r="AU218" s="255" t="s">
        <v>79</v>
      </c>
      <c r="AV218" s="14" t="s">
        <v>122</v>
      </c>
      <c r="AW218" s="14" t="s">
        <v>32</v>
      </c>
      <c r="AX218" s="14" t="s">
        <v>75</v>
      </c>
      <c r="AY218" s="255" t="s">
        <v>227</v>
      </c>
    </row>
    <row r="219" s="2" customFormat="1" ht="37.8" customHeight="1">
      <c r="A219" s="39"/>
      <c r="B219" s="40"/>
      <c r="C219" s="216" t="s">
        <v>428</v>
      </c>
      <c r="D219" s="216" t="s">
        <v>229</v>
      </c>
      <c r="E219" s="217" t="s">
        <v>429</v>
      </c>
      <c r="F219" s="218" t="s">
        <v>430</v>
      </c>
      <c r="G219" s="219" t="s">
        <v>172</v>
      </c>
      <c r="H219" s="220">
        <v>36</v>
      </c>
      <c r="I219" s="221"/>
      <c r="J219" s="222">
        <f>ROUND(I219*H219,2)</f>
        <v>0</v>
      </c>
      <c r="K219" s="218" t="s">
        <v>232</v>
      </c>
      <c r="L219" s="45"/>
      <c r="M219" s="223" t="s">
        <v>19</v>
      </c>
      <c r="N219" s="224" t="s">
        <v>42</v>
      </c>
      <c r="O219" s="85"/>
      <c r="P219" s="225">
        <f>O219*H219</f>
        <v>0</v>
      </c>
      <c r="Q219" s="225">
        <v>0</v>
      </c>
      <c r="R219" s="225">
        <f>Q219*H219</f>
        <v>0</v>
      </c>
      <c r="S219" s="225">
        <v>0</v>
      </c>
      <c r="T219" s="226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27" t="s">
        <v>122</v>
      </c>
      <c r="AT219" s="227" t="s">
        <v>229</v>
      </c>
      <c r="AU219" s="227" t="s">
        <v>79</v>
      </c>
      <c r="AY219" s="18" t="s">
        <v>227</v>
      </c>
      <c r="BE219" s="228">
        <f>IF(N219="základní",J219,0)</f>
        <v>0</v>
      </c>
      <c r="BF219" s="228">
        <f>IF(N219="snížená",J219,0)</f>
        <v>0</v>
      </c>
      <c r="BG219" s="228">
        <f>IF(N219="zákl. přenesená",J219,0)</f>
        <v>0</v>
      </c>
      <c r="BH219" s="228">
        <f>IF(N219="sníž. přenesená",J219,0)</f>
        <v>0</v>
      </c>
      <c r="BI219" s="228">
        <f>IF(N219="nulová",J219,0)</f>
        <v>0</v>
      </c>
      <c r="BJ219" s="18" t="s">
        <v>75</v>
      </c>
      <c r="BK219" s="228">
        <f>ROUND(I219*H219,2)</f>
        <v>0</v>
      </c>
      <c r="BL219" s="18" t="s">
        <v>122</v>
      </c>
      <c r="BM219" s="227" t="s">
        <v>431</v>
      </c>
    </row>
    <row r="220" s="13" customFormat="1">
      <c r="A220" s="13"/>
      <c r="B220" s="234"/>
      <c r="C220" s="235"/>
      <c r="D220" s="229" t="s">
        <v>242</v>
      </c>
      <c r="E220" s="236" t="s">
        <v>19</v>
      </c>
      <c r="F220" s="237" t="s">
        <v>496</v>
      </c>
      <c r="G220" s="235"/>
      <c r="H220" s="238">
        <v>36</v>
      </c>
      <c r="I220" s="239"/>
      <c r="J220" s="235"/>
      <c r="K220" s="235"/>
      <c r="L220" s="240"/>
      <c r="M220" s="241"/>
      <c r="N220" s="242"/>
      <c r="O220" s="242"/>
      <c r="P220" s="242"/>
      <c r="Q220" s="242"/>
      <c r="R220" s="242"/>
      <c r="S220" s="242"/>
      <c r="T220" s="24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4" t="s">
        <v>242</v>
      </c>
      <c r="AU220" s="244" t="s">
        <v>79</v>
      </c>
      <c r="AV220" s="13" t="s">
        <v>79</v>
      </c>
      <c r="AW220" s="13" t="s">
        <v>32</v>
      </c>
      <c r="AX220" s="13" t="s">
        <v>75</v>
      </c>
      <c r="AY220" s="244" t="s">
        <v>227</v>
      </c>
    </row>
    <row r="221" s="2" customFormat="1" ht="16.5" customHeight="1">
      <c r="A221" s="39"/>
      <c r="B221" s="40"/>
      <c r="C221" s="266" t="s">
        <v>432</v>
      </c>
      <c r="D221" s="266" t="s">
        <v>328</v>
      </c>
      <c r="E221" s="267" t="s">
        <v>433</v>
      </c>
      <c r="F221" s="268" t="s">
        <v>434</v>
      </c>
      <c r="G221" s="269" t="s">
        <v>172</v>
      </c>
      <c r="H221" s="270">
        <v>36</v>
      </c>
      <c r="I221" s="271"/>
      <c r="J221" s="272">
        <f>ROUND(I221*H221,2)</f>
        <v>0</v>
      </c>
      <c r="K221" s="268" t="s">
        <v>232</v>
      </c>
      <c r="L221" s="273"/>
      <c r="M221" s="274" t="s">
        <v>19</v>
      </c>
      <c r="N221" s="275" t="s">
        <v>42</v>
      </c>
      <c r="O221" s="85"/>
      <c r="P221" s="225">
        <f>O221*H221</f>
        <v>0</v>
      </c>
      <c r="Q221" s="225">
        <v>0.00031</v>
      </c>
      <c r="R221" s="225">
        <f>Q221*H221</f>
        <v>0.01116</v>
      </c>
      <c r="S221" s="225">
        <v>0</v>
      </c>
      <c r="T221" s="226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27" t="s">
        <v>331</v>
      </c>
      <c r="AT221" s="227" t="s">
        <v>328</v>
      </c>
      <c r="AU221" s="227" t="s">
        <v>79</v>
      </c>
      <c r="AY221" s="18" t="s">
        <v>227</v>
      </c>
      <c r="BE221" s="228">
        <f>IF(N221="základní",J221,0)</f>
        <v>0</v>
      </c>
      <c r="BF221" s="228">
        <f>IF(N221="snížená",J221,0)</f>
        <v>0</v>
      </c>
      <c r="BG221" s="228">
        <f>IF(N221="zákl. přenesená",J221,0)</f>
        <v>0</v>
      </c>
      <c r="BH221" s="228">
        <f>IF(N221="sníž. přenesená",J221,0)</f>
        <v>0</v>
      </c>
      <c r="BI221" s="228">
        <f>IF(N221="nulová",J221,0)</f>
        <v>0</v>
      </c>
      <c r="BJ221" s="18" t="s">
        <v>75</v>
      </c>
      <c r="BK221" s="228">
        <f>ROUND(I221*H221,2)</f>
        <v>0</v>
      </c>
      <c r="BL221" s="18" t="s">
        <v>331</v>
      </c>
      <c r="BM221" s="227" t="s">
        <v>435</v>
      </c>
    </row>
    <row r="222" s="13" customFormat="1">
      <c r="A222" s="13"/>
      <c r="B222" s="234"/>
      <c r="C222" s="235"/>
      <c r="D222" s="229" t="s">
        <v>242</v>
      </c>
      <c r="E222" s="236" t="s">
        <v>19</v>
      </c>
      <c r="F222" s="237" t="s">
        <v>496</v>
      </c>
      <c r="G222" s="235"/>
      <c r="H222" s="238">
        <v>36</v>
      </c>
      <c r="I222" s="239"/>
      <c r="J222" s="235"/>
      <c r="K222" s="235"/>
      <c r="L222" s="240"/>
      <c r="M222" s="241"/>
      <c r="N222" s="242"/>
      <c r="O222" s="242"/>
      <c r="P222" s="242"/>
      <c r="Q222" s="242"/>
      <c r="R222" s="242"/>
      <c r="S222" s="242"/>
      <c r="T222" s="24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4" t="s">
        <v>242</v>
      </c>
      <c r="AU222" s="244" t="s">
        <v>79</v>
      </c>
      <c r="AV222" s="13" t="s">
        <v>79</v>
      </c>
      <c r="AW222" s="13" t="s">
        <v>32</v>
      </c>
      <c r="AX222" s="13" t="s">
        <v>75</v>
      </c>
      <c r="AY222" s="244" t="s">
        <v>227</v>
      </c>
    </row>
    <row r="223" s="2" customFormat="1" ht="16.5" customHeight="1">
      <c r="A223" s="39"/>
      <c r="B223" s="40"/>
      <c r="C223" s="266" t="s">
        <v>436</v>
      </c>
      <c r="D223" s="266" t="s">
        <v>328</v>
      </c>
      <c r="E223" s="267" t="s">
        <v>437</v>
      </c>
      <c r="F223" s="268" t="s">
        <v>438</v>
      </c>
      <c r="G223" s="269" t="s">
        <v>259</v>
      </c>
      <c r="H223" s="270">
        <v>13.199999999999999</v>
      </c>
      <c r="I223" s="271"/>
      <c r="J223" s="272">
        <f>ROUND(I223*H223,2)</f>
        <v>0</v>
      </c>
      <c r="K223" s="268" t="s">
        <v>232</v>
      </c>
      <c r="L223" s="273"/>
      <c r="M223" s="274" t="s">
        <v>19</v>
      </c>
      <c r="N223" s="275" t="s">
        <v>42</v>
      </c>
      <c r="O223" s="85"/>
      <c r="P223" s="225">
        <f>O223*H223</f>
        <v>0</v>
      </c>
      <c r="Q223" s="225">
        <v>1</v>
      </c>
      <c r="R223" s="225">
        <f>Q223*H223</f>
        <v>13.199999999999999</v>
      </c>
      <c r="S223" s="225">
        <v>0</v>
      </c>
      <c r="T223" s="226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27" t="s">
        <v>331</v>
      </c>
      <c r="AT223" s="227" t="s">
        <v>328</v>
      </c>
      <c r="AU223" s="227" t="s">
        <v>79</v>
      </c>
      <c r="AY223" s="18" t="s">
        <v>227</v>
      </c>
      <c r="BE223" s="228">
        <f>IF(N223="základní",J223,0)</f>
        <v>0</v>
      </c>
      <c r="BF223" s="228">
        <f>IF(N223="snížená",J223,0)</f>
        <v>0</v>
      </c>
      <c r="BG223" s="228">
        <f>IF(N223="zákl. přenesená",J223,0)</f>
        <v>0</v>
      </c>
      <c r="BH223" s="228">
        <f>IF(N223="sníž. přenesená",J223,0)</f>
        <v>0</v>
      </c>
      <c r="BI223" s="228">
        <f>IF(N223="nulová",J223,0)</f>
        <v>0</v>
      </c>
      <c r="BJ223" s="18" t="s">
        <v>75</v>
      </c>
      <c r="BK223" s="228">
        <f>ROUND(I223*H223,2)</f>
        <v>0</v>
      </c>
      <c r="BL223" s="18" t="s">
        <v>331</v>
      </c>
      <c r="BM223" s="227" t="s">
        <v>439</v>
      </c>
    </row>
    <row r="224" s="13" customFormat="1">
      <c r="A224" s="13"/>
      <c r="B224" s="234"/>
      <c r="C224" s="235"/>
      <c r="D224" s="229" t="s">
        <v>242</v>
      </c>
      <c r="E224" s="236" t="s">
        <v>19</v>
      </c>
      <c r="F224" s="237" t="s">
        <v>748</v>
      </c>
      <c r="G224" s="235"/>
      <c r="H224" s="238">
        <v>11.880000000000001</v>
      </c>
      <c r="I224" s="239"/>
      <c r="J224" s="235"/>
      <c r="K224" s="235"/>
      <c r="L224" s="240"/>
      <c r="M224" s="241"/>
      <c r="N224" s="242"/>
      <c r="O224" s="242"/>
      <c r="P224" s="242"/>
      <c r="Q224" s="242"/>
      <c r="R224" s="242"/>
      <c r="S224" s="242"/>
      <c r="T224" s="24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4" t="s">
        <v>242</v>
      </c>
      <c r="AU224" s="244" t="s">
        <v>79</v>
      </c>
      <c r="AV224" s="13" t="s">
        <v>79</v>
      </c>
      <c r="AW224" s="13" t="s">
        <v>32</v>
      </c>
      <c r="AX224" s="13" t="s">
        <v>71</v>
      </c>
      <c r="AY224" s="244" t="s">
        <v>227</v>
      </c>
    </row>
    <row r="225" s="13" customFormat="1">
      <c r="A225" s="13"/>
      <c r="B225" s="234"/>
      <c r="C225" s="235"/>
      <c r="D225" s="229" t="s">
        <v>242</v>
      </c>
      <c r="E225" s="236" t="s">
        <v>19</v>
      </c>
      <c r="F225" s="237" t="s">
        <v>441</v>
      </c>
      <c r="G225" s="235"/>
      <c r="H225" s="238">
        <v>1.3200000000000001</v>
      </c>
      <c r="I225" s="239"/>
      <c r="J225" s="235"/>
      <c r="K225" s="235"/>
      <c r="L225" s="240"/>
      <c r="M225" s="241"/>
      <c r="N225" s="242"/>
      <c r="O225" s="242"/>
      <c r="P225" s="242"/>
      <c r="Q225" s="242"/>
      <c r="R225" s="242"/>
      <c r="S225" s="242"/>
      <c r="T225" s="24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4" t="s">
        <v>242</v>
      </c>
      <c r="AU225" s="244" t="s">
        <v>79</v>
      </c>
      <c r="AV225" s="13" t="s">
        <v>79</v>
      </c>
      <c r="AW225" s="13" t="s">
        <v>32</v>
      </c>
      <c r="AX225" s="13" t="s">
        <v>71</v>
      </c>
      <c r="AY225" s="244" t="s">
        <v>227</v>
      </c>
    </row>
    <row r="226" s="14" customFormat="1">
      <c r="A226" s="14"/>
      <c r="B226" s="245"/>
      <c r="C226" s="246"/>
      <c r="D226" s="229" t="s">
        <v>242</v>
      </c>
      <c r="E226" s="247" t="s">
        <v>19</v>
      </c>
      <c r="F226" s="248" t="s">
        <v>244</v>
      </c>
      <c r="G226" s="246"/>
      <c r="H226" s="249">
        <v>13.199999999999999</v>
      </c>
      <c r="I226" s="250"/>
      <c r="J226" s="246"/>
      <c r="K226" s="246"/>
      <c r="L226" s="251"/>
      <c r="M226" s="252"/>
      <c r="N226" s="253"/>
      <c r="O226" s="253"/>
      <c r="P226" s="253"/>
      <c r="Q226" s="253"/>
      <c r="R226" s="253"/>
      <c r="S226" s="253"/>
      <c r="T226" s="254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5" t="s">
        <v>242</v>
      </c>
      <c r="AU226" s="255" t="s">
        <v>79</v>
      </c>
      <c r="AV226" s="14" t="s">
        <v>122</v>
      </c>
      <c r="AW226" s="14" t="s">
        <v>32</v>
      </c>
      <c r="AX226" s="14" t="s">
        <v>75</v>
      </c>
      <c r="AY226" s="255" t="s">
        <v>227</v>
      </c>
    </row>
    <row r="227" s="2" customFormat="1" ht="16.5" customHeight="1">
      <c r="A227" s="39"/>
      <c r="B227" s="40"/>
      <c r="C227" s="266" t="s">
        <v>442</v>
      </c>
      <c r="D227" s="266" t="s">
        <v>328</v>
      </c>
      <c r="E227" s="267" t="s">
        <v>443</v>
      </c>
      <c r="F227" s="268" t="s">
        <v>444</v>
      </c>
      <c r="G227" s="269" t="s">
        <v>180</v>
      </c>
      <c r="H227" s="270">
        <v>10</v>
      </c>
      <c r="I227" s="271"/>
      <c r="J227" s="272">
        <f>ROUND(I227*H227,2)</f>
        <v>0</v>
      </c>
      <c r="K227" s="268" t="s">
        <v>232</v>
      </c>
      <c r="L227" s="273"/>
      <c r="M227" s="274" t="s">
        <v>19</v>
      </c>
      <c r="N227" s="275" t="s">
        <v>42</v>
      </c>
      <c r="O227" s="85"/>
      <c r="P227" s="225">
        <f>O227*H227</f>
        <v>0</v>
      </c>
      <c r="Q227" s="225">
        <v>0</v>
      </c>
      <c r="R227" s="225">
        <f>Q227*H227</f>
        <v>0</v>
      </c>
      <c r="S227" s="225">
        <v>0</v>
      </c>
      <c r="T227" s="226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27" t="s">
        <v>331</v>
      </c>
      <c r="AT227" s="227" t="s">
        <v>328</v>
      </c>
      <c r="AU227" s="227" t="s">
        <v>79</v>
      </c>
      <c r="AY227" s="18" t="s">
        <v>227</v>
      </c>
      <c r="BE227" s="228">
        <f>IF(N227="základní",J227,0)</f>
        <v>0</v>
      </c>
      <c r="BF227" s="228">
        <f>IF(N227="snížená",J227,0)</f>
        <v>0</v>
      </c>
      <c r="BG227" s="228">
        <f>IF(N227="zákl. přenesená",J227,0)</f>
        <v>0</v>
      </c>
      <c r="BH227" s="228">
        <f>IF(N227="sníž. přenesená",J227,0)</f>
        <v>0</v>
      </c>
      <c r="BI227" s="228">
        <f>IF(N227="nulová",J227,0)</f>
        <v>0</v>
      </c>
      <c r="BJ227" s="18" t="s">
        <v>75</v>
      </c>
      <c r="BK227" s="228">
        <f>ROUND(I227*H227,2)</f>
        <v>0</v>
      </c>
      <c r="BL227" s="18" t="s">
        <v>331</v>
      </c>
      <c r="BM227" s="227" t="s">
        <v>445</v>
      </c>
    </row>
    <row r="228" s="2" customFormat="1" ht="16.5" customHeight="1">
      <c r="A228" s="39"/>
      <c r="B228" s="40"/>
      <c r="C228" s="266" t="s">
        <v>446</v>
      </c>
      <c r="D228" s="266" t="s">
        <v>328</v>
      </c>
      <c r="E228" s="267" t="s">
        <v>447</v>
      </c>
      <c r="F228" s="268" t="s">
        <v>448</v>
      </c>
      <c r="G228" s="269" t="s">
        <v>180</v>
      </c>
      <c r="H228" s="270">
        <v>30</v>
      </c>
      <c r="I228" s="271"/>
      <c r="J228" s="272">
        <f>ROUND(I228*H228,2)</f>
        <v>0</v>
      </c>
      <c r="K228" s="268" t="s">
        <v>232</v>
      </c>
      <c r="L228" s="273"/>
      <c r="M228" s="274" t="s">
        <v>19</v>
      </c>
      <c r="N228" s="275" t="s">
        <v>42</v>
      </c>
      <c r="O228" s="85"/>
      <c r="P228" s="225">
        <f>O228*H228</f>
        <v>0</v>
      </c>
      <c r="Q228" s="225">
        <v>0</v>
      </c>
      <c r="R228" s="225">
        <f>Q228*H228</f>
        <v>0</v>
      </c>
      <c r="S228" s="225">
        <v>0</v>
      </c>
      <c r="T228" s="226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27" t="s">
        <v>331</v>
      </c>
      <c r="AT228" s="227" t="s">
        <v>328</v>
      </c>
      <c r="AU228" s="227" t="s">
        <v>79</v>
      </c>
      <c r="AY228" s="18" t="s">
        <v>227</v>
      </c>
      <c r="BE228" s="228">
        <f>IF(N228="základní",J228,0)</f>
        <v>0</v>
      </c>
      <c r="BF228" s="228">
        <f>IF(N228="snížená",J228,0)</f>
        <v>0</v>
      </c>
      <c r="BG228" s="228">
        <f>IF(N228="zákl. přenesená",J228,0)</f>
        <v>0</v>
      </c>
      <c r="BH228" s="228">
        <f>IF(N228="sníž. přenesená",J228,0)</f>
        <v>0</v>
      </c>
      <c r="BI228" s="228">
        <f>IF(N228="nulová",J228,0)</f>
        <v>0</v>
      </c>
      <c r="BJ228" s="18" t="s">
        <v>75</v>
      </c>
      <c r="BK228" s="228">
        <f>ROUND(I228*H228,2)</f>
        <v>0</v>
      </c>
      <c r="BL228" s="18" t="s">
        <v>331</v>
      </c>
      <c r="BM228" s="227" t="s">
        <v>449</v>
      </c>
    </row>
    <row r="229" s="13" customFormat="1">
      <c r="A229" s="13"/>
      <c r="B229" s="234"/>
      <c r="C229" s="235"/>
      <c r="D229" s="229" t="s">
        <v>242</v>
      </c>
      <c r="E229" s="236" t="s">
        <v>19</v>
      </c>
      <c r="F229" s="237" t="s">
        <v>1237</v>
      </c>
      <c r="G229" s="235"/>
      <c r="H229" s="238">
        <v>30</v>
      </c>
      <c r="I229" s="239"/>
      <c r="J229" s="235"/>
      <c r="K229" s="235"/>
      <c r="L229" s="240"/>
      <c r="M229" s="241"/>
      <c r="N229" s="242"/>
      <c r="O229" s="242"/>
      <c r="P229" s="242"/>
      <c r="Q229" s="242"/>
      <c r="R229" s="242"/>
      <c r="S229" s="242"/>
      <c r="T229" s="24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4" t="s">
        <v>242</v>
      </c>
      <c r="AU229" s="244" t="s">
        <v>79</v>
      </c>
      <c r="AV229" s="13" t="s">
        <v>79</v>
      </c>
      <c r="AW229" s="13" t="s">
        <v>32</v>
      </c>
      <c r="AX229" s="13" t="s">
        <v>75</v>
      </c>
      <c r="AY229" s="244" t="s">
        <v>227</v>
      </c>
    </row>
    <row r="230" s="2" customFormat="1" ht="78" customHeight="1">
      <c r="A230" s="39"/>
      <c r="B230" s="40"/>
      <c r="C230" s="216" t="s">
        <v>451</v>
      </c>
      <c r="D230" s="216" t="s">
        <v>229</v>
      </c>
      <c r="E230" s="217" t="s">
        <v>452</v>
      </c>
      <c r="F230" s="218" t="s">
        <v>453</v>
      </c>
      <c r="G230" s="219" t="s">
        <v>259</v>
      </c>
      <c r="H230" s="220">
        <v>13.199999999999999</v>
      </c>
      <c r="I230" s="221"/>
      <c r="J230" s="222">
        <f>ROUND(I230*H230,2)</f>
        <v>0</v>
      </c>
      <c r="K230" s="218" t="s">
        <v>232</v>
      </c>
      <c r="L230" s="45"/>
      <c r="M230" s="223" t="s">
        <v>19</v>
      </c>
      <c r="N230" s="224" t="s">
        <v>42</v>
      </c>
      <c r="O230" s="85"/>
      <c r="P230" s="225">
        <f>O230*H230</f>
        <v>0</v>
      </c>
      <c r="Q230" s="225">
        <v>0</v>
      </c>
      <c r="R230" s="225">
        <f>Q230*H230</f>
        <v>0</v>
      </c>
      <c r="S230" s="225">
        <v>0</v>
      </c>
      <c r="T230" s="226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27" t="s">
        <v>233</v>
      </c>
      <c r="AT230" s="227" t="s">
        <v>229</v>
      </c>
      <c r="AU230" s="227" t="s">
        <v>79</v>
      </c>
      <c r="AY230" s="18" t="s">
        <v>227</v>
      </c>
      <c r="BE230" s="228">
        <f>IF(N230="základní",J230,0)</f>
        <v>0</v>
      </c>
      <c r="BF230" s="228">
        <f>IF(N230="snížená",J230,0)</f>
        <v>0</v>
      </c>
      <c r="BG230" s="228">
        <f>IF(N230="zákl. přenesená",J230,0)</f>
        <v>0</v>
      </c>
      <c r="BH230" s="228">
        <f>IF(N230="sníž. přenesená",J230,0)</f>
        <v>0</v>
      </c>
      <c r="BI230" s="228">
        <f>IF(N230="nulová",J230,0)</f>
        <v>0</v>
      </c>
      <c r="BJ230" s="18" t="s">
        <v>75</v>
      </c>
      <c r="BK230" s="228">
        <f>ROUND(I230*H230,2)</f>
        <v>0</v>
      </c>
      <c r="BL230" s="18" t="s">
        <v>233</v>
      </c>
      <c r="BM230" s="227" t="s">
        <v>454</v>
      </c>
    </row>
    <row r="231" s="2" customFormat="1">
      <c r="A231" s="39"/>
      <c r="B231" s="40"/>
      <c r="C231" s="41"/>
      <c r="D231" s="229" t="s">
        <v>240</v>
      </c>
      <c r="E231" s="41"/>
      <c r="F231" s="230" t="s">
        <v>261</v>
      </c>
      <c r="G231" s="41"/>
      <c r="H231" s="41"/>
      <c r="I231" s="231"/>
      <c r="J231" s="41"/>
      <c r="K231" s="41"/>
      <c r="L231" s="45"/>
      <c r="M231" s="232"/>
      <c r="N231" s="233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240</v>
      </c>
      <c r="AU231" s="18" t="s">
        <v>79</v>
      </c>
    </row>
    <row r="232" s="13" customFormat="1">
      <c r="A232" s="13"/>
      <c r="B232" s="234"/>
      <c r="C232" s="235"/>
      <c r="D232" s="229" t="s">
        <v>242</v>
      </c>
      <c r="E232" s="236" t="s">
        <v>19</v>
      </c>
      <c r="F232" s="237" t="s">
        <v>754</v>
      </c>
      <c r="G232" s="235"/>
      <c r="H232" s="238">
        <v>11.880000000000001</v>
      </c>
      <c r="I232" s="239"/>
      <c r="J232" s="235"/>
      <c r="K232" s="235"/>
      <c r="L232" s="240"/>
      <c r="M232" s="241"/>
      <c r="N232" s="242"/>
      <c r="O232" s="242"/>
      <c r="P232" s="242"/>
      <c r="Q232" s="242"/>
      <c r="R232" s="242"/>
      <c r="S232" s="242"/>
      <c r="T232" s="24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4" t="s">
        <v>242</v>
      </c>
      <c r="AU232" s="244" t="s">
        <v>79</v>
      </c>
      <c r="AV232" s="13" t="s">
        <v>79</v>
      </c>
      <c r="AW232" s="13" t="s">
        <v>32</v>
      </c>
      <c r="AX232" s="13" t="s">
        <v>71</v>
      </c>
      <c r="AY232" s="244" t="s">
        <v>227</v>
      </c>
    </row>
    <row r="233" s="13" customFormat="1">
      <c r="A233" s="13"/>
      <c r="B233" s="234"/>
      <c r="C233" s="235"/>
      <c r="D233" s="229" t="s">
        <v>242</v>
      </c>
      <c r="E233" s="236" t="s">
        <v>19</v>
      </c>
      <c r="F233" s="237" t="s">
        <v>456</v>
      </c>
      <c r="G233" s="235"/>
      <c r="H233" s="238">
        <v>1.3200000000000001</v>
      </c>
      <c r="I233" s="239"/>
      <c r="J233" s="235"/>
      <c r="K233" s="235"/>
      <c r="L233" s="240"/>
      <c r="M233" s="241"/>
      <c r="N233" s="242"/>
      <c r="O233" s="242"/>
      <c r="P233" s="242"/>
      <c r="Q233" s="242"/>
      <c r="R233" s="242"/>
      <c r="S233" s="242"/>
      <c r="T233" s="24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4" t="s">
        <v>242</v>
      </c>
      <c r="AU233" s="244" t="s">
        <v>79</v>
      </c>
      <c r="AV233" s="13" t="s">
        <v>79</v>
      </c>
      <c r="AW233" s="13" t="s">
        <v>32</v>
      </c>
      <c r="AX233" s="13" t="s">
        <v>71</v>
      </c>
      <c r="AY233" s="244" t="s">
        <v>227</v>
      </c>
    </row>
    <row r="234" s="14" customFormat="1">
      <c r="A234" s="14"/>
      <c r="B234" s="245"/>
      <c r="C234" s="246"/>
      <c r="D234" s="229" t="s">
        <v>242</v>
      </c>
      <c r="E234" s="247" t="s">
        <v>19</v>
      </c>
      <c r="F234" s="248" t="s">
        <v>244</v>
      </c>
      <c r="G234" s="246"/>
      <c r="H234" s="249">
        <v>13.199999999999999</v>
      </c>
      <c r="I234" s="250"/>
      <c r="J234" s="246"/>
      <c r="K234" s="246"/>
      <c r="L234" s="251"/>
      <c r="M234" s="252"/>
      <c r="N234" s="253"/>
      <c r="O234" s="253"/>
      <c r="P234" s="253"/>
      <c r="Q234" s="253"/>
      <c r="R234" s="253"/>
      <c r="S234" s="253"/>
      <c r="T234" s="254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5" t="s">
        <v>242</v>
      </c>
      <c r="AU234" s="255" t="s">
        <v>79</v>
      </c>
      <c r="AV234" s="14" t="s">
        <v>122</v>
      </c>
      <c r="AW234" s="14" t="s">
        <v>32</v>
      </c>
      <c r="AX234" s="14" t="s">
        <v>75</v>
      </c>
      <c r="AY234" s="255" t="s">
        <v>227</v>
      </c>
    </row>
    <row r="235" s="2" customFormat="1" ht="44.25" customHeight="1">
      <c r="A235" s="39"/>
      <c r="B235" s="40"/>
      <c r="C235" s="216" t="s">
        <v>458</v>
      </c>
      <c r="D235" s="216" t="s">
        <v>229</v>
      </c>
      <c r="E235" s="217" t="s">
        <v>1238</v>
      </c>
      <c r="F235" s="218" t="s">
        <v>1239</v>
      </c>
      <c r="G235" s="219" t="s">
        <v>238</v>
      </c>
      <c r="H235" s="220">
        <v>1</v>
      </c>
      <c r="I235" s="221"/>
      <c r="J235" s="222">
        <f>ROUND(I235*H235,2)</f>
        <v>0</v>
      </c>
      <c r="K235" s="218" t="s">
        <v>232</v>
      </c>
      <c r="L235" s="45"/>
      <c r="M235" s="223" t="s">
        <v>19</v>
      </c>
      <c r="N235" s="224" t="s">
        <v>42</v>
      </c>
      <c r="O235" s="85"/>
      <c r="P235" s="225">
        <f>O235*H235</f>
        <v>0</v>
      </c>
      <c r="Q235" s="225">
        <v>0</v>
      </c>
      <c r="R235" s="225">
        <f>Q235*H235</f>
        <v>0</v>
      </c>
      <c r="S235" s="225">
        <v>0</v>
      </c>
      <c r="T235" s="226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27" t="s">
        <v>233</v>
      </c>
      <c r="AT235" s="227" t="s">
        <v>229</v>
      </c>
      <c r="AU235" s="227" t="s">
        <v>79</v>
      </c>
      <c r="AY235" s="18" t="s">
        <v>227</v>
      </c>
      <c r="BE235" s="228">
        <f>IF(N235="základní",J235,0)</f>
        <v>0</v>
      </c>
      <c r="BF235" s="228">
        <f>IF(N235="snížená",J235,0)</f>
        <v>0</v>
      </c>
      <c r="BG235" s="228">
        <f>IF(N235="zákl. přenesená",J235,0)</f>
        <v>0</v>
      </c>
      <c r="BH235" s="228">
        <f>IF(N235="sníž. přenesená",J235,0)</f>
        <v>0</v>
      </c>
      <c r="BI235" s="228">
        <f>IF(N235="nulová",J235,0)</f>
        <v>0</v>
      </c>
      <c r="BJ235" s="18" t="s">
        <v>75</v>
      </c>
      <c r="BK235" s="228">
        <f>ROUND(I235*H235,2)</f>
        <v>0</v>
      </c>
      <c r="BL235" s="18" t="s">
        <v>233</v>
      </c>
      <c r="BM235" s="227" t="s">
        <v>1240</v>
      </c>
    </row>
    <row r="236" s="13" customFormat="1">
      <c r="A236" s="13"/>
      <c r="B236" s="234"/>
      <c r="C236" s="235"/>
      <c r="D236" s="229" t="s">
        <v>242</v>
      </c>
      <c r="E236" s="236" t="s">
        <v>19</v>
      </c>
      <c r="F236" s="237" t="s">
        <v>1241</v>
      </c>
      <c r="G236" s="235"/>
      <c r="H236" s="238">
        <v>1</v>
      </c>
      <c r="I236" s="239"/>
      <c r="J236" s="235"/>
      <c r="K236" s="235"/>
      <c r="L236" s="240"/>
      <c r="M236" s="241"/>
      <c r="N236" s="242"/>
      <c r="O236" s="242"/>
      <c r="P236" s="242"/>
      <c r="Q236" s="242"/>
      <c r="R236" s="242"/>
      <c r="S236" s="242"/>
      <c r="T236" s="24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4" t="s">
        <v>242</v>
      </c>
      <c r="AU236" s="244" t="s">
        <v>79</v>
      </c>
      <c r="AV236" s="13" t="s">
        <v>79</v>
      </c>
      <c r="AW236" s="13" t="s">
        <v>32</v>
      </c>
      <c r="AX236" s="13" t="s">
        <v>75</v>
      </c>
      <c r="AY236" s="244" t="s">
        <v>227</v>
      </c>
    </row>
    <row r="237" s="12" customFormat="1" ht="22.8" customHeight="1">
      <c r="A237" s="12"/>
      <c r="B237" s="200"/>
      <c r="C237" s="201"/>
      <c r="D237" s="202" t="s">
        <v>70</v>
      </c>
      <c r="E237" s="214" t="s">
        <v>306</v>
      </c>
      <c r="F237" s="214" t="s">
        <v>457</v>
      </c>
      <c r="G237" s="201"/>
      <c r="H237" s="201"/>
      <c r="I237" s="204"/>
      <c r="J237" s="215">
        <f>BK237</f>
        <v>0</v>
      </c>
      <c r="K237" s="201"/>
      <c r="L237" s="206"/>
      <c r="M237" s="207"/>
      <c r="N237" s="208"/>
      <c r="O237" s="208"/>
      <c r="P237" s="209">
        <f>P238</f>
        <v>0</v>
      </c>
      <c r="Q237" s="208"/>
      <c r="R237" s="209">
        <f>R238</f>
        <v>0</v>
      </c>
      <c r="S237" s="208"/>
      <c r="T237" s="210">
        <f>T238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11" t="s">
        <v>75</v>
      </c>
      <c r="AT237" s="212" t="s">
        <v>70</v>
      </c>
      <c r="AU237" s="212" t="s">
        <v>75</v>
      </c>
      <c r="AY237" s="211" t="s">
        <v>227</v>
      </c>
      <c r="BK237" s="213">
        <f>BK238</f>
        <v>0</v>
      </c>
    </row>
    <row r="238" s="2" customFormat="1" ht="44.25" customHeight="1">
      <c r="A238" s="39"/>
      <c r="B238" s="40"/>
      <c r="C238" s="216" t="s">
        <v>620</v>
      </c>
      <c r="D238" s="216" t="s">
        <v>229</v>
      </c>
      <c r="E238" s="217" t="s">
        <v>459</v>
      </c>
      <c r="F238" s="218" t="s">
        <v>460</v>
      </c>
      <c r="G238" s="219" t="s">
        <v>180</v>
      </c>
      <c r="H238" s="220">
        <v>34</v>
      </c>
      <c r="I238" s="221"/>
      <c r="J238" s="222">
        <f>ROUND(I238*H238,2)</f>
        <v>0</v>
      </c>
      <c r="K238" s="218" t="s">
        <v>232</v>
      </c>
      <c r="L238" s="45"/>
      <c r="M238" s="276" t="s">
        <v>19</v>
      </c>
      <c r="N238" s="277" t="s">
        <v>42</v>
      </c>
      <c r="O238" s="278"/>
      <c r="P238" s="279">
        <f>O238*H238</f>
        <v>0</v>
      </c>
      <c r="Q238" s="279">
        <v>0</v>
      </c>
      <c r="R238" s="279">
        <f>Q238*H238</f>
        <v>0</v>
      </c>
      <c r="S238" s="279">
        <v>0</v>
      </c>
      <c r="T238" s="280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27" t="s">
        <v>233</v>
      </c>
      <c r="AT238" s="227" t="s">
        <v>229</v>
      </c>
      <c r="AU238" s="227" t="s">
        <v>79</v>
      </c>
      <c r="AY238" s="18" t="s">
        <v>227</v>
      </c>
      <c r="BE238" s="228">
        <f>IF(N238="základní",J238,0)</f>
        <v>0</v>
      </c>
      <c r="BF238" s="228">
        <f>IF(N238="snížená",J238,0)</f>
        <v>0</v>
      </c>
      <c r="BG238" s="228">
        <f>IF(N238="zákl. přenesená",J238,0)</f>
        <v>0</v>
      </c>
      <c r="BH238" s="228">
        <f>IF(N238="sníž. přenesená",J238,0)</f>
        <v>0</v>
      </c>
      <c r="BI238" s="228">
        <f>IF(N238="nulová",J238,0)</f>
        <v>0</v>
      </c>
      <c r="BJ238" s="18" t="s">
        <v>75</v>
      </c>
      <c r="BK238" s="228">
        <f>ROUND(I238*H238,2)</f>
        <v>0</v>
      </c>
      <c r="BL238" s="18" t="s">
        <v>233</v>
      </c>
      <c r="BM238" s="227" t="s">
        <v>461</v>
      </c>
    </row>
    <row r="239" s="2" customFormat="1" ht="6.96" customHeight="1">
      <c r="A239" s="39"/>
      <c r="B239" s="60"/>
      <c r="C239" s="61"/>
      <c r="D239" s="61"/>
      <c r="E239" s="61"/>
      <c r="F239" s="61"/>
      <c r="G239" s="61"/>
      <c r="H239" s="61"/>
      <c r="I239" s="61"/>
      <c r="J239" s="61"/>
      <c r="K239" s="61"/>
      <c r="L239" s="45"/>
      <c r="M239" s="39"/>
      <c r="O239" s="39"/>
      <c r="P239" s="39"/>
      <c r="Q239" s="39"/>
      <c r="R239" s="39"/>
      <c r="S239" s="39"/>
      <c r="T239" s="39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</row>
  </sheetData>
  <sheetProtection sheet="1" autoFilter="0" formatColumns="0" formatRows="0" objects="1" scenarios="1" spinCount="100000" saltValue="MTm34KPQfBTTTjPbYlFvMr7VftuAR7sZoIbT+K0nlfdOv8yss9c8/Q21CsLXbWiFndHwSecsCQzHB/Vzrc64Rg==" hashValue="wBcyuSr+Wi6+BXnxSv0DMP/s1piDpvRyla3CR3Snjd+sxPv5DeLGB8pG/f+TvX0ue6TWhn0AKOTVPESITaWe8g==" algorithmName="SHA-512" password="CC35"/>
  <autoFilter ref="C105:K238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92:H92"/>
    <mergeCell ref="E96:H96"/>
    <mergeCell ref="E94:H94"/>
    <mergeCell ref="E98:H9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  <c r="AZ2" s="140" t="s">
        <v>166</v>
      </c>
      <c r="BA2" s="140" t="s">
        <v>167</v>
      </c>
      <c r="BB2" s="140" t="s">
        <v>168</v>
      </c>
      <c r="BC2" s="140" t="s">
        <v>169</v>
      </c>
      <c r="BD2" s="140" t="s">
        <v>79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1"/>
      <c r="AT3" s="18" t="s">
        <v>79</v>
      </c>
      <c r="AZ3" s="140" t="s">
        <v>170</v>
      </c>
      <c r="BA3" s="140" t="s">
        <v>171</v>
      </c>
      <c r="BB3" s="140" t="s">
        <v>172</v>
      </c>
      <c r="BC3" s="140" t="s">
        <v>173</v>
      </c>
      <c r="BD3" s="140" t="s">
        <v>79</v>
      </c>
    </row>
    <row r="4" s="1" customFormat="1" ht="24.96" customHeight="1">
      <c r="B4" s="21"/>
      <c r="D4" s="143" t="s">
        <v>174</v>
      </c>
      <c r="L4" s="21"/>
      <c r="M4" s="144" t="s">
        <v>10</v>
      </c>
      <c r="AT4" s="18" t="s">
        <v>4</v>
      </c>
      <c r="AZ4" s="140" t="s">
        <v>175</v>
      </c>
      <c r="BA4" s="140" t="s">
        <v>176</v>
      </c>
      <c r="BB4" s="140" t="s">
        <v>19</v>
      </c>
      <c r="BC4" s="140" t="s">
        <v>177</v>
      </c>
      <c r="BD4" s="140" t="s">
        <v>79</v>
      </c>
    </row>
    <row r="5" s="1" customFormat="1" ht="6.96" customHeight="1">
      <c r="B5" s="21"/>
      <c r="L5" s="21"/>
      <c r="AZ5" s="140" t="s">
        <v>178</v>
      </c>
      <c r="BA5" s="140" t="s">
        <v>179</v>
      </c>
      <c r="BB5" s="140" t="s">
        <v>180</v>
      </c>
      <c r="BC5" s="140" t="s">
        <v>181</v>
      </c>
      <c r="BD5" s="140" t="s">
        <v>79</v>
      </c>
    </row>
    <row r="6" s="1" customFormat="1" ht="12" customHeight="1">
      <c r="B6" s="21"/>
      <c r="D6" s="145" t="s">
        <v>16</v>
      </c>
      <c r="L6" s="21"/>
      <c r="AZ6" s="140" t="s">
        <v>182</v>
      </c>
      <c r="BA6" s="140" t="s">
        <v>183</v>
      </c>
      <c r="BB6" s="140" t="s">
        <v>180</v>
      </c>
      <c r="BC6" s="140" t="s">
        <v>184</v>
      </c>
      <c r="BD6" s="140" t="s">
        <v>79</v>
      </c>
    </row>
    <row r="7" s="1" customFormat="1" ht="16.5" customHeight="1">
      <c r="B7" s="21"/>
      <c r="E7" s="146" t="str">
        <f>'Rekapitulace stavby'!K6</f>
        <v>Oprava přejezdů v obvodu Správy tratí Ústí nad Labem pro r. 2022</v>
      </c>
      <c r="F7" s="145"/>
      <c r="G7" s="145"/>
      <c r="H7" s="145"/>
      <c r="L7" s="21"/>
    </row>
    <row r="8">
      <c r="B8" s="21"/>
      <c r="D8" s="145" t="s">
        <v>185</v>
      </c>
      <c r="L8" s="21"/>
    </row>
    <row r="9" s="1" customFormat="1" ht="16.5" customHeight="1">
      <c r="B9" s="21"/>
      <c r="E9" s="146" t="s">
        <v>186</v>
      </c>
      <c r="F9" s="1"/>
      <c r="G9" s="1"/>
      <c r="H9" s="1"/>
      <c r="L9" s="21"/>
    </row>
    <row r="10" s="1" customFormat="1" ht="12" customHeight="1">
      <c r="B10" s="21"/>
      <c r="D10" s="145" t="s">
        <v>187</v>
      </c>
      <c r="L10" s="21"/>
    </row>
    <row r="11" s="2" customFormat="1" ht="16.5" customHeight="1">
      <c r="A11" s="39"/>
      <c r="B11" s="45"/>
      <c r="C11" s="39"/>
      <c r="D11" s="39"/>
      <c r="E11" s="147" t="s">
        <v>188</v>
      </c>
      <c r="F11" s="39"/>
      <c r="G11" s="39"/>
      <c r="H11" s="39"/>
      <c r="I11" s="39"/>
      <c r="J11" s="39"/>
      <c r="K11" s="39"/>
      <c r="L11" s="14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5" t="s">
        <v>189</v>
      </c>
      <c r="E12" s="39"/>
      <c r="F12" s="39"/>
      <c r="G12" s="39"/>
      <c r="H12" s="39"/>
      <c r="I12" s="39"/>
      <c r="J12" s="39"/>
      <c r="K12" s="39"/>
      <c r="L12" s="14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49" t="s">
        <v>190</v>
      </c>
      <c r="F13" s="39"/>
      <c r="G13" s="39"/>
      <c r="H13" s="39"/>
      <c r="I13" s="39"/>
      <c r="J13" s="39"/>
      <c r="K13" s="39"/>
      <c r="L13" s="14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14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45" t="s">
        <v>18</v>
      </c>
      <c r="E15" s="39"/>
      <c r="F15" s="134" t="s">
        <v>19</v>
      </c>
      <c r="G15" s="39"/>
      <c r="H15" s="39"/>
      <c r="I15" s="145" t="s">
        <v>20</v>
      </c>
      <c r="J15" s="134" t="s">
        <v>19</v>
      </c>
      <c r="K15" s="39"/>
      <c r="L15" s="14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5" t="s">
        <v>21</v>
      </c>
      <c r="E16" s="39"/>
      <c r="F16" s="134" t="s">
        <v>191</v>
      </c>
      <c r="G16" s="39"/>
      <c r="H16" s="39"/>
      <c r="I16" s="145" t="s">
        <v>23</v>
      </c>
      <c r="J16" s="150" t="str">
        <f>'Rekapitulace stavby'!AN8</f>
        <v>31. 8. 2021</v>
      </c>
      <c r="K16" s="39"/>
      <c r="L16" s="14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14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45" t="s">
        <v>25</v>
      </c>
      <c r="E18" s="39"/>
      <c r="F18" s="39"/>
      <c r="G18" s="39"/>
      <c r="H18" s="39"/>
      <c r="I18" s="145" t="s">
        <v>26</v>
      </c>
      <c r="J18" s="134" t="str">
        <f>IF('Rekapitulace stavby'!AN10="","",'Rekapitulace stavby'!AN10)</f>
        <v/>
      </c>
      <c r="K18" s="39"/>
      <c r="L18" s="14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4" t="str">
        <f>IF('Rekapitulace stavby'!E11="","",'Rekapitulace stavby'!E11)</f>
        <v>Správa železnic, státní organizace</v>
      </c>
      <c r="F19" s="39"/>
      <c r="G19" s="39"/>
      <c r="H19" s="39"/>
      <c r="I19" s="145" t="s">
        <v>28</v>
      </c>
      <c r="J19" s="134" t="str">
        <f>IF('Rekapitulace stavby'!AN11="","",'Rekapitulace stavby'!AN11)</f>
        <v/>
      </c>
      <c r="K19" s="39"/>
      <c r="L19" s="14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14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45" t="s">
        <v>29</v>
      </c>
      <c r="E21" s="39"/>
      <c r="F21" s="39"/>
      <c r="G21" s="39"/>
      <c r="H21" s="39"/>
      <c r="I21" s="145" t="s">
        <v>26</v>
      </c>
      <c r="J21" s="34" t="str">
        <f>'Rekapitulace stavby'!AN13</f>
        <v>Vyplň údaj</v>
      </c>
      <c r="K21" s="39"/>
      <c r="L21" s="14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34"/>
      <c r="G22" s="134"/>
      <c r="H22" s="134"/>
      <c r="I22" s="145" t="s">
        <v>28</v>
      </c>
      <c r="J22" s="34" t="str">
        <f>'Rekapitulace stavby'!AN14</f>
        <v>Vyplň údaj</v>
      </c>
      <c r="K22" s="39"/>
      <c r="L22" s="14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14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45" t="s">
        <v>31</v>
      </c>
      <c r="E24" s="39"/>
      <c r="F24" s="39"/>
      <c r="G24" s="39"/>
      <c r="H24" s="39"/>
      <c r="I24" s="145" t="s">
        <v>26</v>
      </c>
      <c r="J24" s="134" t="str">
        <f>IF('Rekapitulace stavby'!AN16="","",'Rekapitulace stavby'!AN16)</f>
        <v/>
      </c>
      <c r="K24" s="39"/>
      <c r="L24" s="14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34" t="str">
        <f>IF('Rekapitulace stavby'!E17="","",'Rekapitulace stavby'!E17)</f>
        <v xml:space="preserve"> </v>
      </c>
      <c r="F25" s="39"/>
      <c r="G25" s="39"/>
      <c r="H25" s="39"/>
      <c r="I25" s="145" t="s">
        <v>28</v>
      </c>
      <c r="J25" s="134" t="str">
        <f>IF('Rekapitulace stavby'!AN17="","",'Rekapitulace stavby'!AN17)</f>
        <v/>
      </c>
      <c r="K25" s="39"/>
      <c r="L25" s="14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14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45" t="s">
        <v>33</v>
      </c>
      <c r="E27" s="39"/>
      <c r="F27" s="39"/>
      <c r="G27" s="39"/>
      <c r="H27" s="39"/>
      <c r="I27" s="145" t="s">
        <v>26</v>
      </c>
      <c r="J27" s="134" t="s">
        <v>19</v>
      </c>
      <c r="K27" s="39"/>
      <c r="L27" s="148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34" t="s">
        <v>192</v>
      </c>
      <c r="F28" s="39"/>
      <c r="G28" s="39"/>
      <c r="H28" s="39"/>
      <c r="I28" s="145" t="s">
        <v>28</v>
      </c>
      <c r="J28" s="134" t="s">
        <v>19</v>
      </c>
      <c r="K28" s="39"/>
      <c r="L28" s="14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148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45" t="s">
        <v>35</v>
      </c>
      <c r="E30" s="39"/>
      <c r="F30" s="39"/>
      <c r="G30" s="39"/>
      <c r="H30" s="39"/>
      <c r="I30" s="39"/>
      <c r="J30" s="39"/>
      <c r="K30" s="39"/>
      <c r="L30" s="14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5" customHeight="1">
      <c r="A31" s="151"/>
      <c r="B31" s="152"/>
      <c r="C31" s="151"/>
      <c r="D31" s="151"/>
      <c r="E31" s="153" t="s">
        <v>19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14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5"/>
      <c r="E33" s="155"/>
      <c r="F33" s="155"/>
      <c r="G33" s="155"/>
      <c r="H33" s="155"/>
      <c r="I33" s="155"/>
      <c r="J33" s="155"/>
      <c r="K33" s="155"/>
      <c r="L33" s="14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56" t="s">
        <v>37</v>
      </c>
      <c r="E34" s="39"/>
      <c r="F34" s="39"/>
      <c r="G34" s="39"/>
      <c r="H34" s="39"/>
      <c r="I34" s="39"/>
      <c r="J34" s="157">
        <f>ROUND(J106, 2)</f>
        <v>0</v>
      </c>
      <c r="K34" s="39"/>
      <c r="L34" s="14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55"/>
      <c r="E35" s="155"/>
      <c r="F35" s="155"/>
      <c r="G35" s="155"/>
      <c r="H35" s="155"/>
      <c r="I35" s="155"/>
      <c r="J35" s="155"/>
      <c r="K35" s="155"/>
      <c r="L35" s="14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58" t="s">
        <v>39</v>
      </c>
      <c r="G36" s="39"/>
      <c r="H36" s="39"/>
      <c r="I36" s="158" t="s">
        <v>38</v>
      </c>
      <c r="J36" s="158" t="s">
        <v>40</v>
      </c>
      <c r="K36" s="39"/>
      <c r="L36" s="14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47" t="s">
        <v>41</v>
      </c>
      <c r="E37" s="145" t="s">
        <v>42</v>
      </c>
      <c r="F37" s="159">
        <f>ROUND((SUM(BE106:BE245)),  2)</f>
        <v>0</v>
      </c>
      <c r="G37" s="39"/>
      <c r="H37" s="39"/>
      <c r="I37" s="160">
        <v>0.20999999999999999</v>
      </c>
      <c r="J37" s="159">
        <f>ROUND(((SUM(BE106:BE245))*I37),  2)</f>
        <v>0</v>
      </c>
      <c r="K37" s="39"/>
      <c r="L37" s="14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45" t="s">
        <v>43</v>
      </c>
      <c r="F38" s="159">
        <f>ROUND((SUM(BF106:BF245)),  2)</f>
        <v>0</v>
      </c>
      <c r="G38" s="39"/>
      <c r="H38" s="39"/>
      <c r="I38" s="160">
        <v>0.14999999999999999</v>
      </c>
      <c r="J38" s="159">
        <f>ROUND(((SUM(BF106:BF245))*I38),  2)</f>
        <v>0</v>
      </c>
      <c r="K38" s="39"/>
      <c r="L38" s="14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5" t="s">
        <v>44</v>
      </c>
      <c r="F39" s="159">
        <f>ROUND((SUM(BG106:BG245)),  2)</f>
        <v>0</v>
      </c>
      <c r="G39" s="39"/>
      <c r="H39" s="39"/>
      <c r="I39" s="160">
        <v>0.20999999999999999</v>
      </c>
      <c r="J39" s="159">
        <f>0</f>
        <v>0</v>
      </c>
      <c r="K39" s="39"/>
      <c r="L39" s="14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45" t="s">
        <v>45</v>
      </c>
      <c r="F40" s="159">
        <f>ROUND((SUM(BH106:BH245)),  2)</f>
        <v>0</v>
      </c>
      <c r="G40" s="39"/>
      <c r="H40" s="39"/>
      <c r="I40" s="160">
        <v>0.14999999999999999</v>
      </c>
      <c r="J40" s="159">
        <f>0</f>
        <v>0</v>
      </c>
      <c r="K40" s="39"/>
      <c r="L40" s="14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45" t="s">
        <v>46</v>
      </c>
      <c r="F41" s="159">
        <f>ROUND((SUM(BI106:BI245)),  2)</f>
        <v>0</v>
      </c>
      <c r="G41" s="39"/>
      <c r="H41" s="39"/>
      <c r="I41" s="160">
        <v>0</v>
      </c>
      <c r="J41" s="159">
        <f>0</f>
        <v>0</v>
      </c>
      <c r="K41" s="39"/>
      <c r="L41" s="148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148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1"/>
      <c r="D43" s="162" t="s">
        <v>47</v>
      </c>
      <c r="E43" s="163"/>
      <c r="F43" s="163"/>
      <c r="G43" s="164" t="s">
        <v>48</v>
      </c>
      <c r="H43" s="165" t="s">
        <v>49</v>
      </c>
      <c r="I43" s="163"/>
      <c r="J43" s="166">
        <f>SUM(J34:J41)</f>
        <v>0</v>
      </c>
      <c r="K43" s="167"/>
      <c r="L43" s="148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8" s="2" customFormat="1" ht="6.96" customHeight="1">
      <c r="A48" s="39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24.96" customHeight="1">
      <c r="A49" s="39"/>
      <c r="B49" s="40"/>
      <c r="C49" s="24" t="s">
        <v>193</v>
      </c>
      <c r="D49" s="41"/>
      <c r="E49" s="41"/>
      <c r="F49" s="41"/>
      <c r="G49" s="41"/>
      <c r="H49" s="41"/>
      <c r="I49" s="41"/>
      <c r="J49" s="41"/>
      <c r="K49" s="41"/>
      <c r="L49" s="14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6.96" customHeight="1">
      <c r="A50" s="39"/>
      <c r="B50" s="40"/>
      <c r="C50" s="41"/>
      <c r="D50" s="41"/>
      <c r="E50" s="41"/>
      <c r="F50" s="41"/>
      <c r="G50" s="41"/>
      <c r="H50" s="41"/>
      <c r="I50" s="41"/>
      <c r="J50" s="41"/>
      <c r="K50" s="41"/>
      <c r="L50" s="14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16</v>
      </c>
      <c r="D51" s="41"/>
      <c r="E51" s="41"/>
      <c r="F51" s="41"/>
      <c r="G51" s="41"/>
      <c r="H51" s="41"/>
      <c r="I51" s="41"/>
      <c r="J51" s="41"/>
      <c r="K51" s="41"/>
      <c r="L51" s="148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6.5" customHeight="1">
      <c r="A52" s="39"/>
      <c r="B52" s="40"/>
      <c r="C52" s="41"/>
      <c r="D52" s="41"/>
      <c r="E52" s="172" t="str">
        <f>E7</f>
        <v>Oprava přejezdů v obvodu Správy tratí Ústí nad Labem pro r. 2022</v>
      </c>
      <c r="F52" s="33"/>
      <c r="G52" s="33"/>
      <c r="H52" s="33"/>
      <c r="I52" s="41"/>
      <c r="J52" s="41"/>
      <c r="K52" s="41"/>
      <c r="L52" s="14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1" customFormat="1" ht="12" customHeight="1">
      <c r="B53" s="22"/>
      <c r="C53" s="33" t="s">
        <v>185</v>
      </c>
      <c r="D53" s="23"/>
      <c r="E53" s="23"/>
      <c r="F53" s="23"/>
      <c r="G53" s="23"/>
      <c r="H53" s="23"/>
      <c r="I53" s="23"/>
      <c r="J53" s="23"/>
      <c r="K53" s="23"/>
      <c r="L53" s="21"/>
    </row>
    <row r="54" s="1" customFormat="1" ht="16.5" customHeight="1">
      <c r="B54" s="22"/>
      <c r="C54" s="23"/>
      <c r="D54" s="23"/>
      <c r="E54" s="172" t="s">
        <v>186</v>
      </c>
      <c r="F54" s="23"/>
      <c r="G54" s="23"/>
      <c r="H54" s="23"/>
      <c r="I54" s="23"/>
      <c r="J54" s="23"/>
      <c r="K54" s="23"/>
      <c r="L54" s="21"/>
    </row>
    <row r="55" s="1" customFormat="1" ht="12" customHeight="1">
      <c r="B55" s="22"/>
      <c r="C55" s="33" t="s">
        <v>187</v>
      </c>
      <c r="D55" s="23"/>
      <c r="E55" s="23"/>
      <c r="F55" s="23"/>
      <c r="G55" s="23"/>
      <c r="H55" s="23"/>
      <c r="I55" s="23"/>
      <c r="J55" s="23"/>
      <c r="K55" s="23"/>
      <c r="L55" s="21"/>
    </row>
    <row r="56" s="2" customFormat="1" ht="16.5" customHeight="1">
      <c r="A56" s="39"/>
      <c r="B56" s="40"/>
      <c r="C56" s="41"/>
      <c r="D56" s="41"/>
      <c r="E56" s="173" t="s">
        <v>188</v>
      </c>
      <c r="F56" s="41"/>
      <c r="G56" s="41"/>
      <c r="H56" s="41"/>
      <c r="I56" s="41"/>
      <c r="J56" s="41"/>
      <c r="K56" s="41"/>
      <c r="L56" s="14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12" customHeight="1">
      <c r="A57" s="39"/>
      <c r="B57" s="40"/>
      <c r="C57" s="33" t="s">
        <v>189</v>
      </c>
      <c r="D57" s="41"/>
      <c r="E57" s="41"/>
      <c r="F57" s="41"/>
      <c r="G57" s="41"/>
      <c r="H57" s="41"/>
      <c r="I57" s="41"/>
      <c r="J57" s="41"/>
      <c r="K57" s="41"/>
      <c r="L57" s="14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6.5" customHeight="1">
      <c r="A58" s="39"/>
      <c r="B58" s="40"/>
      <c r="C58" s="41"/>
      <c r="D58" s="41"/>
      <c r="E58" s="70" t="str">
        <f>E13</f>
        <v>SO 1.1 - ZRN</v>
      </c>
      <c r="F58" s="41"/>
      <c r="G58" s="41"/>
      <c r="H58" s="41"/>
      <c r="I58" s="41"/>
      <c r="J58" s="41"/>
      <c r="K58" s="41"/>
      <c r="L58" s="14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6.96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14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2" customHeight="1">
      <c r="A60" s="39"/>
      <c r="B60" s="40"/>
      <c r="C60" s="33" t="s">
        <v>21</v>
      </c>
      <c r="D60" s="41"/>
      <c r="E60" s="41"/>
      <c r="F60" s="28" t="str">
        <f>F16</f>
        <v>Obvod ST Ústí n.L.</v>
      </c>
      <c r="G60" s="41"/>
      <c r="H60" s="41"/>
      <c r="I60" s="33" t="s">
        <v>23</v>
      </c>
      <c r="J60" s="73" t="str">
        <f>IF(J16="","",J16)</f>
        <v>31. 8. 2021</v>
      </c>
      <c r="K60" s="41"/>
      <c r="L60" s="148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6.96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48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5.15" customHeight="1">
      <c r="A62" s="39"/>
      <c r="B62" s="40"/>
      <c r="C62" s="33" t="s">
        <v>25</v>
      </c>
      <c r="D62" s="41"/>
      <c r="E62" s="41"/>
      <c r="F62" s="28" t="str">
        <f>E19</f>
        <v>Správa železnic, státní organizace</v>
      </c>
      <c r="G62" s="41"/>
      <c r="H62" s="41"/>
      <c r="I62" s="33" t="s">
        <v>31</v>
      </c>
      <c r="J62" s="37" t="str">
        <f>E25</f>
        <v xml:space="preserve"> </v>
      </c>
      <c r="K62" s="41"/>
      <c r="L62" s="148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15.15" customHeight="1">
      <c r="A63" s="39"/>
      <c r="B63" s="40"/>
      <c r="C63" s="33" t="s">
        <v>29</v>
      </c>
      <c r="D63" s="41"/>
      <c r="E63" s="41"/>
      <c r="F63" s="28" t="str">
        <f>IF(E22="","",E22)</f>
        <v>Vyplň údaj</v>
      </c>
      <c r="G63" s="41"/>
      <c r="H63" s="41"/>
      <c r="I63" s="33" t="s">
        <v>33</v>
      </c>
      <c r="J63" s="37" t="str">
        <f>E28</f>
        <v>Jan Seemann</v>
      </c>
      <c r="K63" s="41"/>
      <c r="L63" s="148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10.32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48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29.28" customHeight="1">
      <c r="A65" s="39"/>
      <c r="B65" s="40"/>
      <c r="C65" s="174" t="s">
        <v>194</v>
      </c>
      <c r="D65" s="175"/>
      <c r="E65" s="175"/>
      <c r="F65" s="175"/>
      <c r="G65" s="175"/>
      <c r="H65" s="175"/>
      <c r="I65" s="175"/>
      <c r="J65" s="176" t="s">
        <v>195</v>
      </c>
      <c r="K65" s="175"/>
      <c r="L65" s="148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10.32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48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2.8" customHeight="1">
      <c r="A67" s="39"/>
      <c r="B67" s="40"/>
      <c r="C67" s="177" t="s">
        <v>69</v>
      </c>
      <c r="D67" s="41"/>
      <c r="E67" s="41"/>
      <c r="F67" s="41"/>
      <c r="G67" s="41"/>
      <c r="H67" s="41"/>
      <c r="I67" s="41"/>
      <c r="J67" s="103">
        <f>J106</f>
        <v>0</v>
      </c>
      <c r="K67" s="41"/>
      <c r="L67" s="148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U67" s="18" t="s">
        <v>196</v>
      </c>
    </row>
    <row r="68" s="9" customFormat="1" ht="24.96" customHeight="1">
      <c r="A68" s="9"/>
      <c r="B68" s="178"/>
      <c r="C68" s="179"/>
      <c r="D68" s="180" t="s">
        <v>197</v>
      </c>
      <c r="E68" s="181"/>
      <c r="F68" s="181"/>
      <c r="G68" s="181"/>
      <c r="H68" s="181"/>
      <c r="I68" s="181"/>
      <c r="J68" s="182">
        <f>J107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4"/>
      <c r="C69" s="125"/>
      <c r="D69" s="185" t="s">
        <v>198</v>
      </c>
      <c r="E69" s="186"/>
      <c r="F69" s="186"/>
      <c r="G69" s="186"/>
      <c r="H69" s="186"/>
      <c r="I69" s="186"/>
      <c r="J69" s="187">
        <f>J108</f>
        <v>0</v>
      </c>
      <c r="K69" s="125"/>
      <c r="L69" s="18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4"/>
      <c r="C70" s="125"/>
      <c r="D70" s="185" t="s">
        <v>199</v>
      </c>
      <c r="E70" s="186"/>
      <c r="F70" s="186"/>
      <c r="G70" s="186"/>
      <c r="H70" s="186"/>
      <c r="I70" s="186"/>
      <c r="J70" s="187">
        <f>J110</f>
        <v>0</v>
      </c>
      <c r="K70" s="125"/>
      <c r="L70" s="18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4"/>
      <c r="C71" s="125"/>
      <c r="D71" s="185" t="s">
        <v>200</v>
      </c>
      <c r="E71" s="186"/>
      <c r="F71" s="186"/>
      <c r="G71" s="186"/>
      <c r="H71" s="186"/>
      <c r="I71" s="186"/>
      <c r="J71" s="187">
        <f>J116</f>
        <v>0</v>
      </c>
      <c r="K71" s="125"/>
      <c r="L71" s="18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4"/>
      <c r="C72" s="125"/>
      <c r="D72" s="185" t="s">
        <v>201</v>
      </c>
      <c r="E72" s="186"/>
      <c r="F72" s="186"/>
      <c r="G72" s="186"/>
      <c r="H72" s="186"/>
      <c r="I72" s="186"/>
      <c r="J72" s="187">
        <f>J135</f>
        <v>0</v>
      </c>
      <c r="K72" s="125"/>
      <c r="L72" s="18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4"/>
      <c r="C73" s="125"/>
      <c r="D73" s="185" t="s">
        <v>202</v>
      </c>
      <c r="E73" s="186"/>
      <c r="F73" s="186"/>
      <c r="G73" s="186"/>
      <c r="H73" s="186"/>
      <c r="I73" s="186"/>
      <c r="J73" s="187">
        <f>J146</f>
        <v>0</v>
      </c>
      <c r="K73" s="125"/>
      <c r="L73" s="18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4"/>
      <c r="C74" s="125"/>
      <c r="D74" s="185" t="s">
        <v>203</v>
      </c>
      <c r="E74" s="186"/>
      <c r="F74" s="186"/>
      <c r="G74" s="186"/>
      <c r="H74" s="186"/>
      <c r="I74" s="186"/>
      <c r="J74" s="187">
        <f>J149</f>
        <v>0</v>
      </c>
      <c r="K74" s="125"/>
      <c r="L74" s="18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4"/>
      <c r="C75" s="125"/>
      <c r="D75" s="185" t="s">
        <v>204</v>
      </c>
      <c r="E75" s="186"/>
      <c r="F75" s="186"/>
      <c r="G75" s="186"/>
      <c r="H75" s="186"/>
      <c r="I75" s="186"/>
      <c r="J75" s="187">
        <f>J165</f>
        <v>0</v>
      </c>
      <c r="K75" s="125"/>
      <c r="L75" s="188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4"/>
      <c r="C76" s="125"/>
      <c r="D76" s="185" t="s">
        <v>205</v>
      </c>
      <c r="E76" s="186"/>
      <c r="F76" s="186"/>
      <c r="G76" s="186"/>
      <c r="H76" s="186"/>
      <c r="I76" s="186"/>
      <c r="J76" s="187">
        <f>J182</f>
        <v>0</v>
      </c>
      <c r="K76" s="125"/>
      <c r="L76" s="188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4"/>
      <c r="C77" s="125"/>
      <c r="D77" s="185" t="s">
        <v>206</v>
      </c>
      <c r="E77" s="186"/>
      <c r="F77" s="186"/>
      <c r="G77" s="186"/>
      <c r="H77" s="186"/>
      <c r="I77" s="186"/>
      <c r="J77" s="187">
        <f>J198</f>
        <v>0</v>
      </c>
      <c r="K77" s="125"/>
      <c r="L77" s="188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84"/>
      <c r="C78" s="125"/>
      <c r="D78" s="185" t="s">
        <v>207</v>
      </c>
      <c r="E78" s="186"/>
      <c r="F78" s="186"/>
      <c r="G78" s="186"/>
      <c r="H78" s="186"/>
      <c r="I78" s="186"/>
      <c r="J78" s="187">
        <f>J199</f>
        <v>0</v>
      </c>
      <c r="K78" s="125"/>
      <c r="L78" s="188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84"/>
      <c r="C79" s="125"/>
      <c r="D79" s="185" t="s">
        <v>208</v>
      </c>
      <c r="E79" s="186"/>
      <c r="F79" s="186"/>
      <c r="G79" s="186"/>
      <c r="H79" s="186"/>
      <c r="I79" s="186"/>
      <c r="J79" s="187">
        <f>J212</f>
        <v>0</v>
      </c>
      <c r="K79" s="125"/>
      <c r="L79" s="188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84"/>
      <c r="C80" s="125"/>
      <c r="D80" s="185" t="s">
        <v>209</v>
      </c>
      <c r="E80" s="186"/>
      <c r="F80" s="186"/>
      <c r="G80" s="186"/>
      <c r="H80" s="186"/>
      <c r="I80" s="186"/>
      <c r="J80" s="187">
        <f>J220</f>
        <v>0</v>
      </c>
      <c r="K80" s="125"/>
      <c r="L80" s="188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84"/>
      <c r="C81" s="125"/>
      <c r="D81" s="185" t="s">
        <v>210</v>
      </c>
      <c r="E81" s="186"/>
      <c r="F81" s="186"/>
      <c r="G81" s="186"/>
      <c r="H81" s="186"/>
      <c r="I81" s="186"/>
      <c r="J81" s="187">
        <f>J223</f>
        <v>0</v>
      </c>
      <c r="K81" s="125"/>
      <c r="L81" s="188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84"/>
      <c r="C82" s="125"/>
      <c r="D82" s="185" t="s">
        <v>211</v>
      </c>
      <c r="E82" s="186"/>
      <c r="F82" s="186"/>
      <c r="G82" s="186"/>
      <c r="H82" s="186"/>
      <c r="I82" s="186"/>
      <c r="J82" s="187">
        <f>J244</f>
        <v>0</v>
      </c>
      <c r="K82" s="125"/>
      <c r="L82" s="188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2" customFormat="1" ht="21.84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8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60"/>
      <c r="C84" s="61"/>
      <c r="D84" s="61"/>
      <c r="E84" s="61"/>
      <c r="F84" s="61"/>
      <c r="G84" s="61"/>
      <c r="H84" s="61"/>
      <c r="I84" s="61"/>
      <c r="J84" s="61"/>
      <c r="K84" s="61"/>
      <c r="L84" s="148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8" s="2" customFormat="1" ht="6.96" customHeight="1">
      <c r="A88" s="39"/>
      <c r="B88" s="62"/>
      <c r="C88" s="63"/>
      <c r="D88" s="63"/>
      <c r="E88" s="63"/>
      <c r="F88" s="63"/>
      <c r="G88" s="63"/>
      <c r="H88" s="63"/>
      <c r="I88" s="63"/>
      <c r="J88" s="63"/>
      <c r="K88" s="63"/>
      <c r="L88" s="148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24.96" customHeight="1">
      <c r="A89" s="39"/>
      <c r="B89" s="40"/>
      <c r="C89" s="24" t="s">
        <v>212</v>
      </c>
      <c r="D89" s="41"/>
      <c r="E89" s="41"/>
      <c r="F89" s="41"/>
      <c r="G89" s="41"/>
      <c r="H89" s="41"/>
      <c r="I89" s="41"/>
      <c r="J89" s="41"/>
      <c r="K89" s="41"/>
      <c r="L89" s="148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48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16</v>
      </c>
      <c r="D91" s="41"/>
      <c r="E91" s="41"/>
      <c r="F91" s="41"/>
      <c r="G91" s="41"/>
      <c r="H91" s="41"/>
      <c r="I91" s="41"/>
      <c r="J91" s="41"/>
      <c r="K91" s="41"/>
      <c r="L91" s="148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6.5" customHeight="1">
      <c r="A92" s="39"/>
      <c r="B92" s="40"/>
      <c r="C92" s="41"/>
      <c r="D92" s="41"/>
      <c r="E92" s="172" t="str">
        <f>E7</f>
        <v>Oprava přejezdů v obvodu Správy tratí Ústí nad Labem pro r. 2022</v>
      </c>
      <c r="F92" s="33"/>
      <c r="G92" s="33"/>
      <c r="H92" s="33"/>
      <c r="I92" s="41"/>
      <c r="J92" s="41"/>
      <c r="K92" s="41"/>
      <c r="L92" s="148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1" customFormat="1" ht="12" customHeight="1">
      <c r="B93" s="22"/>
      <c r="C93" s="33" t="s">
        <v>185</v>
      </c>
      <c r="D93" s="23"/>
      <c r="E93" s="23"/>
      <c r="F93" s="23"/>
      <c r="G93" s="23"/>
      <c r="H93" s="23"/>
      <c r="I93" s="23"/>
      <c r="J93" s="23"/>
      <c r="K93" s="23"/>
      <c r="L93" s="21"/>
    </row>
    <row r="94" s="1" customFormat="1" ht="16.5" customHeight="1">
      <c r="B94" s="22"/>
      <c r="C94" s="23"/>
      <c r="D94" s="23"/>
      <c r="E94" s="172" t="s">
        <v>186</v>
      </c>
      <c r="F94" s="23"/>
      <c r="G94" s="23"/>
      <c r="H94" s="23"/>
      <c r="I94" s="23"/>
      <c r="J94" s="23"/>
      <c r="K94" s="23"/>
      <c r="L94" s="21"/>
    </row>
    <row r="95" s="1" customFormat="1" ht="12" customHeight="1">
      <c r="B95" s="22"/>
      <c r="C95" s="33" t="s">
        <v>187</v>
      </c>
      <c r="D95" s="23"/>
      <c r="E95" s="23"/>
      <c r="F95" s="23"/>
      <c r="G95" s="23"/>
      <c r="H95" s="23"/>
      <c r="I95" s="23"/>
      <c r="J95" s="23"/>
      <c r="K95" s="23"/>
      <c r="L95" s="21"/>
    </row>
    <row r="96" s="2" customFormat="1" ht="16.5" customHeight="1">
      <c r="A96" s="39"/>
      <c r="B96" s="40"/>
      <c r="C96" s="41"/>
      <c r="D96" s="41"/>
      <c r="E96" s="173" t="s">
        <v>188</v>
      </c>
      <c r="F96" s="41"/>
      <c r="G96" s="41"/>
      <c r="H96" s="41"/>
      <c r="I96" s="41"/>
      <c r="J96" s="41"/>
      <c r="K96" s="41"/>
      <c r="L96" s="148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2" customHeight="1">
      <c r="A97" s="39"/>
      <c r="B97" s="40"/>
      <c r="C97" s="33" t="s">
        <v>189</v>
      </c>
      <c r="D97" s="41"/>
      <c r="E97" s="41"/>
      <c r="F97" s="41"/>
      <c r="G97" s="41"/>
      <c r="H97" s="41"/>
      <c r="I97" s="41"/>
      <c r="J97" s="41"/>
      <c r="K97" s="41"/>
      <c r="L97" s="148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16.5" customHeight="1">
      <c r="A98" s="39"/>
      <c r="B98" s="40"/>
      <c r="C98" s="41"/>
      <c r="D98" s="41"/>
      <c r="E98" s="70" t="str">
        <f>E13</f>
        <v>SO 1.1 - ZRN</v>
      </c>
      <c r="F98" s="41"/>
      <c r="G98" s="41"/>
      <c r="H98" s="41"/>
      <c r="I98" s="41"/>
      <c r="J98" s="41"/>
      <c r="K98" s="41"/>
      <c r="L98" s="148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6.96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148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12" customHeight="1">
      <c r="A100" s="39"/>
      <c r="B100" s="40"/>
      <c r="C100" s="33" t="s">
        <v>21</v>
      </c>
      <c r="D100" s="41"/>
      <c r="E100" s="41"/>
      <c r="F100" s="28" t="str">
        <f>F16</f>
        <v>Obvod ST Ústí n.L.</v>
      </c>
      <c r="G100" s="41"/>
      <c r="H100" s="41"/>
      <c r="I100" s="33" t="s">
        <v>23</v>
      </c>
      <c r="J100" s="73" t="str">
        <f>IF(J16="","",J16)</f>
        <v>31. 8. 2021</v>
      </c>
      <c r="K100" s="41"/>
      <c r="L100" s="148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6.96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148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15.15" customHeight="1">
      <c r="A102" s="39"/>
      <c r="B102" s="40"/>
      <c r="C102" s="33" t="s">
        <v>25</v>
      </c>
      <c r="D102" s="41"/>
      <c r="E102" s="41"/>
      <c r="F102" s="28" t="str">
        <f>E19</f>
        <v>Správa železnic, státní organizace</v>
      </c>
      <c r="G102" s="41"/>
      <c r="H102" s="41"/>
      <c r="I102" s="33" t="s">
        <v>31</v>
      </c>
      <c r="J102" s="37" t="str">
        <f>E25</f>
        <v xml:space="preserve"> </v>
      </c>
      <c r="K102" s="41"/>
      <c r="L102" s="148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15.15" customHeight="1">
      <c r="A103" s="39"/>
      <c r="B103" s="40"/>
      <c r="C103" s="33" t="s">
        <v>29</v>
      </c>
      <c r="D103" s="41"/>
      <c r="E103" s="41"/>
      <c r="F103" s="28" t="str">
        <f>IF(E22="","",E22)</f>
        <v>Vyplň údaj</v>
      </c>
      <c r="G103" s="41"/>
      <c r="H103" s="41"/>
      <c r="I103" s="33" t="s">
        <v>33</v>
      </c>
      <c r="J103" s="37" t="str">
        <f>E28</f>
        <v>Jan Seemann</v>
      </c>
      <c r="K103" s="41"/>
      <c r="L103" s="148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10.32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148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11" customFormat="1" ht="29.28" customHeight="1">
      <c r="A105" s="189"/>
      <c r="B105" s="190"/>
      <c r="C105" s="191" t="s">
        <v>213</v>
      </c>
      <c r="D105" s="192" t="s">
        <v>56</v>
      </c>
      <c r="E105" s="192" t="s">
        <v>52</v>
      </c>
      <c r="F105" s="192" t="s">
        <v>53</v>
      </c>
      <c r="G105" s="192" t="s">
        <v>214</v>
      </c>
      <c r="H105" s="192" t="s">
        <v>215</v>
      </c>
      <c r="I105" s="192" t="s">
        <v>216</v>
      </c>
      <c r="J105" s="192" t="s">
        <v>195</v>
      </c>
      <c r="K105" s="193" t="s">
        <v>217</v>
      </c>
      <c r="L105" s="194"/>
      <c r="M105" s="93" t="s">
        <v>19</v>
      </c>
      <c r="N105" s="94" t="s">
        <v>41</v>
      </c>
      <c r="O105" s="94" t="s">
        <v>218</v>
      </c>
      <c r="P105" s="94" t="s">
        <v>219</v>
      </c>
      <c r="Q105" s="94" t="s">
        <v>220</v>
      </c>
      <c r="R105" s="94" t="s">
        <v>221</v>
      </c>
      <c r="S105" s="94" t="s">
        <v>222</v>
      </c>
      <c r="T105" s="95" t="s">
        <v>223</v>
      </c>
      <c r="U105" s="189"/>
      <c r="V105" s="189"/>
      <c r="W105" s="189"/>
      <c r="X105" s="189"/>
      <c r="Y105" s="189"/>
      <c r="Z105" s="189"/>
      <c r="AA105" s="189"/>
      <c r="AB105" s="189"/>
      <c r="AC105" s="189"/>
      <c r="AD105" s="189"/>
      <c r="AE105" s="189"/>
    </row>
    <row r="106" s="2" customFormat="1" ht="22.8" customHeight="1">
      <c r="A106" s="39"/>
      <c r="B106" s="40"/>
      <c r="C106" s="100" t="s">
        <v>224</v>
      </c>
      <c r="D106" s="41"/>
      <c r="E106" s="41"/>
      <c r="F106" s="41"/>
      <c r="G106" s="41"/>
      <c r="H106" s="41"/>
      <c r="I106" s="41"/>
      <c r="J106" s="195">
        <f>BK106</f>
        <v>0</v>
      </c>
      <c r="K106" s="41"/>
      <c r="L106" s="45"/>
      <c r="M106" s="96"/>
      <c r="N106" s="196"/>
      <c r="O106" s="97"/>
      <c r="P106" s="197">
        <f>P107</f>
        <v>0</v>
      </c>
      <c r="Q106" s="97"/>
      <c r="R106" s="197">
        <f>R107</f>
        <v>61.736413999999996</v>
      </c>
      <c r="S106" s="97"/>
      <c r="T106" s="198">
        <f>T107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70</v>
      </c>
      <c r="AU106" s="18" t="s">
        <v>196</v>
      </c>
      <c r="BK106" s="199">
        <f>BK107</f>
        <v>0</v>
      </c>
    </row>
    <row r="107" s="12" customFormat="1" ht="25.92" customHeight="1">
      <c r="A107" s="12"/>
      <c r="B107" s="200"/>
      <c r="C107" s="201"/>
      <c r="D107" s="202" t="s">
        <v>70</v>
      </c>
      <c r="E107" s="203" t="s">
        <v>225</v>
      </c>
      <c r="F107" s="203" t="s">
        <v>226</v>
      </c>
      <c r="G107" s="201"/>
      <c r="H107" s="201"/>
      <c r="I107" s="204"/>
      <c r="J107" s="205">
        <f>BK107</f>
        <v>0</v>
      </c>
      <c r="K107" s="201"/>
      <c r="L107" s="206"/>
      <c r="M107" s="207"/>
      <c r="N107" s="208"/>
      <c r="O107" s="208"/>
      <c r="P107" s="209">
        <f>P108+P110+P116+P135+P146+P149+P165+P182+P198+P199+P212+P220+P223+P244</f>
        <v>0</v>
      </c>
      <c r="Q107" s="208"/>
      <c r="R107" s="209">
        <f>R108+R110+R116+R135+R146+R149+R165+R182+R198+R199+R212+R220+R223+R244</f>
        <v>61.736413999999996</v>
      </c>
      <c r="S107" s="208"/>
      <c r="T107" s="210">
        <f>T108+T110+T116+T135+T146+T149+T165+T182+T198+T199+T212+T220+T223+T244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11" t="s">
        <v>75</v>
      </c>
      <c r="AT107" s="212" t="s">
        <v>70</v>
      </c>
      <c r="AU107" s="212" t="s">
        <v>71</v>
      </c>
      <c r="AY107" s="211" t="s">
        <v>227</v>
      </c>
      <c r="BK107" s="213">
        <f>BK108+BK110+BK116+BK135+BK146+BK149+BK165+BK182+BK198+BK199+BK212+BK220+BK223+BK244</f>
        <v>0</v>
      </c>
    </row>
    <row r="108" s="12" customFormat="1" ht="22.8" customHeight="1">
      <c r="A108" s="12"/>
      <c r="B108" s="200"/>
      <c r="C108" s="201"/>
      <c r="D108" s="202" t="s">
        <v>70</v>
      </c>
      <c r="E108" s="214" t="s">
        <v>75</v>
      </c>
      <c r="F108" s="214" t="s">
        <v>228</v>
      </c>
      <c r="G108" s="201"/>
      <c r="H108" s="201"/>
      <c r="I108" s="204"/>
      <c r="J108" s="215">
        <f>BK108</f>
        <v>0</v>
      </c>
      <c r="K108" s="201"/>
      <c r="L108" s="206"/>
      <c r="M108" s="207"/>
      <c r="N108" s="208"/>
      <c r="O108" s="208"/>
      <c r="P108" s="209">
        <f>P109</f>
        <v>0</v>
      </c>
      <c r="Q108" s="208"/>
      <c r="R108" s="209">
        <f>R109</f>
        <v>0</v>
      </c>
      <c r="S108" s="208"/>
      <c r="T108" s="210">
        <f>T109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11" t="s">
        <v>75</v>
      </c>
      <c r="AT108" s="212" t="s">
        <v>70</v>
      </c>
      <c r="AU108" s="212" t="s">
        <v>75</v>
      </c>
      <c r="AY108" s="211" t="s">
        <v>227</v>
      </c>
      <c r="BK108" s="213">
        <f>BK109</f>
        <v>0</v>
      </c>
    </row>
    <row r="109" s="2" customFormat="1" ht="24.15" customHeight="1">
      <c r="A109" s="39"/>
      <c r="B109" s="40"/>
      <c r="C109" s="216" t="s">
        <v>75</v>
      </c>
      <c r="D109" s="216" t="s">
        <v>229</v>
      </c>
      <c r="E109" s="217" t="s">
        <v>230</v>
      </c>
      <c r="F109" s="218" t="s">
        <v>231</v>
      </c>
      <c r="G109" s="219" t="s">
        <v>180</v>
      </c>
      <c r="H109" s="220">
        <v>15.5</v>
      </c>
      <c r="I109" s="221"/>
      <c r="J109" s="222">
        <f>ROUND(I109*H109,2)</f>
        <v>0</v>
      </c>
      <c r="K109" s="218" t="s">
        <v>232</v>
      </c>
      <c r="L109" s="45"/>
      <c r="M109" s="223" t="s">
        <v>19</v>
      </c>
      <c r="N109" s="224" t="s">
        <v>42</v>
      </c>
      <c r="O109" s="85"/>
      <c r="P109" s="225">
        <f>O109*H109</f>
        <v>0</v>
      </c>
      <c r="Q109" s="225">
        <v>0</v>
      </c>
      <c r="R109" s="225">
        <f>Q109*H109</f>
        <v>0</v>
      </c>
      <c r="S109" s="225">
        <v>0</v>
      </c>
      <c r="T109" s="226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7" t="s">
        <v>233</v>
      </c>
      <c r="AT109" s="227" t="s">
        <v>229</v>
      </c>
      <c r="AU109" s="227" t="s">
        <v>79</v>
      </c>
      <c r="AY109" s="18" t="s">
        <v>227</v>
      </c>
      <c r="BE109" s="228">
        <f>IF(N109="základní",J109,0)</f>
        <v>0</v>
      </c>
      <c r="BF109" s="228">
        <f>IF(N109="snížená",J109,0)</f>
        <v>0</v>
      </c>
      <c r="BG109" s="228">
        <f>IF(N109="zákl. přenesená",J109,0)</f>
        <v>0</v>
      </c>
      <c r="BH109" s="228">
        <f>IF(N109="sníž. přenesená",J109,0)</f>
        <v>0</v>
      </c>
      <c r="BI109" s="228">
        <f>IF(N109="nulová",J109,0)</f>
        <v>0</v>
      </c>
      <c r="BJ109" s="18" t="s">
        <v>75</v>
      </c>
      <c r="BK109" s="228">
        <f>ROUND(I109*H109,2)</f>
        <v>0</v>
      </c>
      <c r="BL109" s="18" t="s">
        <v>233</v>
      </c>
      <c r="BM109" s="227" t="s">
        <v>234</v>
      </c>
    </row>
    <row r="110" s="12" customFormat="1" ht="22.8" customHeight="1">
      <c r="A110" s="12"/>
      <c r="B110" s="200"/>
      <c r="C110" s="201"/>
      <c r="D110" s="202" t="s">
        <v>70</v>
      </c>
      <c r="E110" s="214" t="s">
        <v>79</v>
      </c>
      <c r="F110" s="214" t="s">
        <v>235</v>
      </c>
      <c r="G110" s="201"/>
      <c r="H110" s="201"/>
      <c r="I110" s="204"/>
      <c r="J110" s="215">
        <f>BK110</f>
        <v>0</v>
      </c>
      <c r="K110" s="201"/>
      <c r="L110" s="206"/>
      <c r="M110" s="207"/>
      <c r="N110" s="208"/>
      <c r="O110" s="208"/>
      <c r="P110" s="209">
        <f>SUM(P111:P115)</f>
        <v>0</v>
      </c>
      <c r="Q110" s="208"/>
      <c r="R110" s="209">
        <f>SUM(R111:R115)</f>
        <v>0</v>
      </c>
      <c r="S110" s="208"/>
      <c r="T110" s="210">
        <f>SUM(T111:T115)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11" t="s">
        <v>75</v>
      </c>
      <c r="AT110" s="212" t="s">
        <v>70</v>
      </c>
      <c r="AU110" s="212" t="s">
        <v>75</v>
      </c>
      <c r="AY110" s="211" t="s">
        <v>227</v>
      </c>
      <c r="BK110" s="213">
        <f>SUM(BK111:BK115)</f>
        <v>0</v>
      </c>
    </row>
    <row r="111" s="2" customFormat="1" ht="24.15" customHeight="1">
      <c r="A111" s="39"/>
      <c r="B111" s="40"/>
      <c r="C111" s="216" t="s">
        <v>79</v>
      </c>
      <c r="D111" s="216" t="s">
        <v>229</v>
      </c>
      <c r="E111" s="217" t="s">
        <v>236</v>
      </c>
      <c r="F111" s="218" t="s">
        <v>237</v>
      </c>
      <c r="G111" s="219" t="s">
        <v>238</v>
      </c>
      <c r="H111" s="220">
        <v>32</v>
      </c>
      <c r="I111" s="221"/>
      <c r="J111" s="222">
        <f>ROUND(I111*H111,2)</f>
        <v>0</v>
      </c>
      <c r="K111" s="218" t="s">
        <v>232</v>
      </c>
      <c r="L111" s="45"/>
      <c r="M111" s="223" t="s">
        <v>19</v>
      </c>
      <c r="N111" s="224" t="s">
        <v>42</v>
      </c>
      <c r="O111" s="85"/>
      <c r="P111" s="225">
        <f>O111*H111</f>
        <v>0</v>
      </c>
      <c r="Q111" s="225">
        <v>0</v>
      </c>
      <c r="R111" s="225">
        <f>Q111*H111</f>
        <v>0</v>
      </c>
      <c r="S111" s="225">
        <v>0</v>
      </c>
      <c r="T111" s="226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7" t="s">
        <v>233</v>
      </c>
      <c r="AT111" s="227" t="s">
        <v>229</v>
      </c>
      <c r="AU111" s="227" t="s">
        <v>79</v>
      </c>
      <c r="AY111" s="18" t="s">
        <v>227</v>
      </c>
      <c r="BE111" s="228">
        <f>IF(N111="základní",J111,0)</f>
        <v>0</v>
      </c>
      <c r="BF111" s="228">
        <f>IF(N111="snížená",J111,0)</f>
        <v>0</v>
      </c>
      <c r="BG111" s="228">
        <f>IF(N111="zákl. přenesená",J111,0)</f>
        <v>0</v>
      </c>
      <c r="BH111" s="228">
        <f>IF(N111="sníž. přenesená",J111,0)</f>
        <v>0</v>
      </c>
      <c r="BI111" s="228">
        <f>IF(N111="nulová",J111,0)</f>
        <v>0</v>
      </c>
      <c r="BJ111" s="18" t="s">
        <v>75</v>
      </c>
      <c r="BK111" s="228">
        <f>ROUND(I111*H111,2)</f>
        <v>0</v>
      </c>
      <c r="BL111" s="18" t="s">
        <v>233</v>
      </c>
      <c r="BM111" s="227" t="s">
        <v>239</v>
      </c>
    </row>
    <row r="112" s="2" customFormat="1">
      <c r="A112" s="39"/>
      <c r="B112" s="40"/>
      <c r="C112" s="41"/>
      <c r="D112" s="229" t="s">
        <v>240</v>
      </c>
      <c r="E112" s="41"/>
      <c r="F112" s="230" t="s">
        <v>241</v>
      </c>
      <c r="G112" s="41"/>
      <c r="H112" s="41"/>
      <c r="I112" s="231"/>
      <c r="J112" s="41"/>
      <c r="K112" s="41"/>
      <c r="L112" s="45"/>
      <c r="M112" s="232"/>
      <c r="N112" s="233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240</v>
      </c>
      <c r="AU112" s="18" t="s">
        <v>79</v>
      </c>
    </row>
    <row r="113" s="13" customFormat="1">
      <c r="A113" s="13"/>
      <c r="B113" s="234"/>
      <c r="C113" s="235"/>
      <c r="D113" s="229" t="s">
        <v>242</v>
      </c>
      <c r="E113" s="236" t="s">
        <v>19</v>
      </c>
      <c r="F113" s="237" t="s">
        <v>243</v>
      </c>
      <c r="G113" s="235"/>
      <c r="H113" s="238">
        <v>28</v>
      </c>
      <c r="I113" s="239"/>
      <c r="J113" s="235"/>
      <c r="K113" s="235"/>
      <c r="L113" s="240"/>
      <c r="M113" s="241"/>
      <c r="N113" s="242"/>
      <c r="O113" s="242"/>
      <c r="P113" s="242"/>
      <c r="Q113" s="242"/>
      <c r="R113" s="242"/>
      <c r="S113" s="242"/>
      <c r="T113" s="24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4" t="s">
        <v>242</v>
      </c>
      <c r="AU113" s="244" t="s">
        <v>79</v>
      </c>
      <c r="AV113" s="13" t="s">
        <v>79</v>
      </c>
      <c r="AW113" s="13" t="s">
        <v>32</v>
      </c>
      <c r="AX113" s="13" t="s">
        <v>71</v>
      </c>
      <c r="AY113" s="244" t="s">
        <v>227</v>
      </c>
    </row>
    <row r="114" s="13" customFormat="1">
      <c r="A114" s="13"/>
      <c r="B114" s="234"/>
      <c r="C114" s="235"/>
      <c r="D114" s="229" t="s">
        <v>242</v>
      </c>
      <c r="E114" s="236" t="s">
        <v>19</v>
      </c>
      <c r="F114" s="237" t="s">
        <v>122</v>
      </c>
      <c r="G114" s="235"/>
      <c r="H114" s="238">
        <v>4</v>
      </c>
      <c r="I114" s="239"/>
      <c r="J114" s="235"/>
      <c r="K114" s="235"/>
      <c r="L114" s="240"/>
      <c r="M114" s="241"/>
      <c r="N114" s="242"/>
      <c r="O114" s="242"/>
      <c r="P114" s="242"/>
      <c r="Q114" s="242"/>
      <c r="R114" s="242"/>
      <c r="S114" s="242"/>
      <c r="T114" s="24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4" t="s">
        <v>242</v>
      </c>
      <c r="AU114" s="244" t="s">
        <v>79</v>
      </c>
      <c r="AV114" s="13" t="s">
        <v>79</v>
      </c>
      <c r="AW114" s="13" t="s">
        <v>32</v>
      </c>
      <c r="AX114" s="13" t="s">
        <v>71</v>
      </c>
      <c r="AY114" s="244" t="s">
        <v>227</v>
      </c>
    </row>
    <row r="115" s="14" customFormat="1">
      <c r="A115" s="14"/>
      <c r="B115" s="245"/>
      <c r="C115" s="246"/>
      <c r="D115" s="229" t="s">
        <v>242</v>
      </c>
      <c r="E115" s="247" t="s">
        <v>19</v>
      </c>
      <c r="F115" s="248" t="s">
        <v>244</v>
      </c>
      <c r="G115" s="246"/>
      <c r="H115" s="249">
        <v>32</v>
      </c>
      <c r="I115" s="250"/>
      <c r="J115" s="246"/>
      <c r="K115" s="246"/>
      <c r="L115" s="251"/>
      <c r="M115" s="252"/>
      <c r="N115" s="253"/>
      <c r="O115" s="253"/>
      <c r="P115" s="253"/>
      <c r="Q115" s="253"/>
      <c r="R115" s="253"/>
      <c r="S115" s="253"/>
      <c r="T115" s="25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5" t="s">
        <v>242</v>
      </c>
      <c r="AU115" s="255" t="s">
        <v>79</v>
      </c>
      <c r="AV115" s="14" t="s">
        <v>122</v>
      </c>
      <c r="AW115" s="14" t="s">
        <v>32</v>
      </c>
      <c r="AX115" s="14" t="s">
        <v>75</v>
      </c>
      <c r="AY115" s="255" t="s">
        <v>227</v>
      </c>
    </row>
    <row r="116" s="12" customFormat="1" ht="22.8" customHeight="1">
      <c r="A116" s="12"/>
      <c r="B116" s="200"/>
      <c r="C116" s="201"/>
      <c r="D116" s="202" t="s">
        <v>70</v>
      </c>
      <c r="E116" s="214" t="s">
        <v>87</v>
      </c>
      <c r="F116" s="214" t="s">
        <v>245</v>
      </c>
      <c r="G116" s="201"/>
      <c r="H116" s="201"/>
      <c r="I116" s="204"/>
      <c r="J116" s="215">
        <f>BK116</f>
        <v>0</v>
      </c>
      <c r="K116" s="201"/>
      <c r="L116" s="206"/>
      <c r="M116" s="207"/>
      <c r="N116" s="208"/>
      <c r="O116" s="208"/>
      <c r="P116" s="209">
        <f>SUM(P117:P134)</f>
        <v>0</v>
      </c>
      <c r="Q116" s="208"/>
      <c r="R116" s="209">
        <f>SUM(R117:R134)</f>
        <v>0</v>
      </c>
      <c r="S116" s="208"/>
      <c r="T116" s="210">
        <f>SUM(T117:T134)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11" t="s">
        <v>75</v>
      </c>
      <c r="AT116" s="212" t="s">
        <v>70</v>
      </c>
      <c r="AU116" s="212" t="s">
        <v>75</v>
      </c>
      <c r="AY116" s="211" t="s">
        <v>227</v>
      </c>
      <c r="BK116" s="213">
        <f>SUM(BK117:BK134)</f>
        <v>0</v>
      </c>
    </row>
    <row r="117" s="2" customFormat="1" ht="33" customHeight="1">
      <c r="A117" s="39"/>
      <c r="B117" s="40"/>
      <c r="C117" s="216" t="s">
        <v>87</v>
      </c>
      <c r="D117" s="216" t="s">
        <v>229</v>
      </c>
      <c r="E117" s="217" t="s">
        <v>246</v>
      </c>
      <c r="F117" s="218" t="s">
        <v>247</v>
      </c>
      <c r="G117" s="219" t="s">
        <v>172</v>
      </c>
      <c r="H117" s="220">
        <v>47</v>
      </c>
      <c r="I117" s="221"/>
      <c r="J117" s="222">
        <f>ROUND(I117*H117,2)</f>
        <v>0</v>
      </c>
      <c r="K117" s="218" t="s">
        <v>232</v>
      </c>
      <c r="L117" s="45"/>
      <c r="M117" s="223" t="s">
        <v>19</v>
      </c>
      <c r="N117" s="224" t="s">
        <v>42</v>
      </c>
      <c r="O117" s="85"/>
      <c r="P117" s="225">
        <f>O117*H117</f>
        <v>0</v>
      </c>
      <c r="Q117" s="225">
        <v>0</v>
      </c>
      <c r="R117" s="225">
        <f>Q117*H117</f>
        <v>0</v>
      </c>
      <c r="S117" s="225">
        <v>0</v>
      </c>
      <c r="T117" s="226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7" t="s">
        <v>122</v>
      </c>
      <c r="AT117" s="227" t="s">
        <v>229</v>
      </c>
      <c r="AU117" s="227" t="s">
        <v>79</v>
      </c>
      <c r="AY117" s="18" t="s">
        <v>227</v>
      </c>
      <c r="BE117" s="228">
        <f>IF(N117="základní",J117,0)</f>
        <v>0</v>
      </c>
      <c r="BF117" s="228">
        <f>IF(N117="snížená",J117,0)</f>
        <v>0</v>
      </c>
      <c r="BG117" s="228">
        <f>IF(N117="zákl. přenesená",J117,0)</f>
        <v>0</v>
      </c>
      <c r="BH117" s="228">
        <f>IF(N117="sníž. přenesená",J117,0)</f>
        <v>0</v>
      </c>
      <c r="BI117" s="228">
        <f>IF(N117="nulová",J117,0)</f>
        <v>0</v>
      </c>
      <c r="BJ117" s="18" t="s">
        <v>75</v>
      </c>
      <c r="BK117" s="228">
        <f>ROUND(I117*H117,2)</f>
        <v>0</v>
      </c>
      <c r="BL117" s="18" t="s">
        <v>122</v>
      </c>
      <c r="BM117" s="227" t="s">
        <v>248</v>
      </c>
    </row>
    <row r="118" s="13" customFormat="1">
      <c r="A118" s="13"/>
      <c r="B118" s="234"/>
      <c r="C118" s="235"/>
      <c r="D118" s="229" t="s">
        <v>242</v>
      </c>
      <c r="E118" s="236" t="s">
        <v>19</v>
      </c>
      <c r="F118" s="237" t="s">
        <v>249</v>
      </c>
      <c r="G118" s="235"/>
      <c r="H118" s="238">
        <v>25</v>
      </c>
      <c r="I118" s="239"/>
      <c r="J118" s="235"/>
      <c r="K118" s="235"/>
      <c r="L118" s="240"/>
      <c r="M118" s="241"/>
      <c r="N118" s="242"/>
      <c r="O118" s="242"/>
      <c r="P118" s="242"/>
      <c r="Q118" s="242"/>
      <c r="R118" s="242"/>
      <c r="S118" s="242"/>
      <c r="T118" s="24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4" t="s">
        <v>242</v>
      </c>
      <c r="AU118" s="244" t="s">
        <v>79</v>
      </c>
      <c r="AV118" s="13" t="s">
        <v>79</v>
      </c>
      <c r="AW118" s="13" t="s">
        <v>32</v>
      </c>
      <c r="AX118" s="13" t="s">
        <v>71</v>
      </c>
      <c r="AY118" s="244" t="s">
        <v>227</v>
      </c>
    </row>
    <row r="119" s="13" customFormat="1">
      <c r="A119" s="13"/>
      <c r="B119" s="234"/>
      <c r="C119" s="235"/>
      <c r="D119" s="229" t="s">
        <v>242</v>
      </c>
      <c r="E119" s="236" t="s">
        <v>19</v>
      </c>
      <c r="F119" s="237" t="s">
        <v>250</v>
      </c>
      <c r="G119" s="235"/>
      <c r="H119" s="238">
        <v>22</v>
      </c>
      <c r="I119" s="239"/>
      <c r="J119" s="235"/>
      <c r="K119" s="235"/>
      <c r="L119" s="240"/>
      <c r="M119" s="241"/>
      <c r="N119" s="242"/>
      <c r="O119" s="242"/>
      <c r="P119" s="242"/>
      <c r="Q119" s="242"/>
      <c r="R119" s="242"/>
      <c r="S119" s="242"/>
      <c r="T119" s="24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4" t="s">
        <v>242</v>
      </c>
      <c r="AU119" s="244" t="s">
        <v>79</v>
      </c>
      <c r="AV119" s="13" t="s">
        <v>79</v>
      </c>
      <c r="AW119" s="13" t="s">
        <v>32</v>
      </c>
      <c r="AX119" s="13" t="s">
        <v>71</v>
      </c>
      <c r="AY119" s="244" t="s">
        <v>227</v>
      </c>
    </row>
    <row r="120" s="14" customFormat="1">
      <c r="A120" s="14"/>
      <c r="B120" s="245"/>
      <c r="C120" s="246"/>
      <c r="D120" s="229" t="s">
        <v>242</v>
      </c>
      <c r="E120" s="247" t="s">
        <v>175</v>
      </c>
      <c r="F120" s="248" t="s">
        <v>244</v>
      </c>
      <c r="G120" s="246"/>
      <c r="H120" s="249">
        <v>47</v>
      </c>
      <c r="I120" s="250"/>
      <c r="J120" s="246"/>
      <c r="K120" s="246"/>
      <c r="L120" s="251"/>
      <c r="M120" s="252"/>
      <c r="N120" s="253"/>
      <c r="O120" s="253"/>
      <c r="P120" s="253"/>
      <c r="Q120" s="253"/>
      <c r="R120" s="253"/>
      <c r="S120" s="253"/>
      <c r="T120" s="25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5" t="s">
        <v>242</v>
      </c>
      <c r="AU120" s="255" t="s">
        <v>79</v>
      </c>
      <c r="AV120" s="14" t="s">
        <v>122</v>
      </c>
      <c r="AW120" s="14" t="s">
        <v>32</v>
      </c>
      <c r="AX120" s="14" t="s">
        <v>75</v>
      </c>
      <c r="AY120" s="255" t="s">
        <v>227</v>
      </c>
    </row>
    <row r="121" s="2" customFormat="1" ht="33" customHeight="1">
      <c r="A121" s="39"/>
      <c r="B121" s="40"/>
      <c r="C121" s="216" t="s">
        <v>122</v>
      </c>
      <c r="D121" s="216" t="s">
        <v>229</v>
      </c>
      <c r="E121" s="217" t="s">
        <v>251</v>
      </c>
      <c r="F121" s="218" t="s">
        <v>252</v>
      </c>
      <c r="G121" s="219" t="s">
        <v>172</v>
      </c>
      <c r="H121" s="220">
        <v>26</v>
      </c>
      <c r="I121" s="221"/>
      <c r="J121" s="222">
        <f>ROUND(I121*H121,2)</f>
        <v>0</v>
      </c>
      <c r="K121" s="218" t="s">
        <v>232</v>
      </c>
      <c r="L121" s="45"/>
      <c r="M121" s="223" t="s">
        <v>19</v>
      </c>
      <c r="N121" s="224" t="s">
        <v>42</v>
      </c>
      <c r="O121" s="85"/>
      <c r="P121" s="225">
        <f>O121*H121</f>
        <v>0</v>
      </c>
      <c r="Q121" s="225">
        <v>0</v>
      </c>
      <c r="R121" s="225">
        <f>Q121*H121</f>
        <v>0</v>
      </c>
      <c r="S121" s="225">
        <v>0</v>
      </c>
      <c r="T121" s="226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7" t="s">
        <v>233</v>
      </c>
      <c r="AT121" s="227" t="s">
        <v>229</v>
      </c>
      <c r="AU121" s="227" t="s">
        <v>79</v>
      </c>
      <c r="AY121" s="18" t="s">
        <v>227</v>
      </c>
      <c r="BE121" s="228">
        <f>IF(N121="základní",J121,0)</f>
        <v>0</v>
      </c>
      <c r="BF121" s="228">
        <f>IF(N121="snížená",J121,0)</f>
        <v>0</v>
      </c>
      <c r="BG121" s="228">
        <f>IF(N121="zákl. přenesená",J121,0)</f>
        <v>0</v>
      </c>
      <c r="BH121" s="228">
        <f>IF(N121="sníž. přenesená",J121,0)</f>
        <v>0</v>
      </c>
      <c r="BI121" s="228">
        <f>IF(N121="nulová",J121,0)</f>
        <v>0</v>
      </c>
      <c r="BJ121" s="18" t="s">
        <v>75</v>
      </c>
      <c r="BK121" s="228">
        <f>ROUND(I121*H121,2)</f>
        <v>0</v>
      </c>
      <c r="BL121" s="18" t="s">
        <v>233</v>
      </c>
      <c r="BM121" s="227" t="s">
        <v>253</v>
      </c>
    </row>
    <row r="122" s="13" customFormat="1">
      <c r="A122" s="13"/>
      <c r="B122" s="234"/>
      <c r="C122" s="235"/>
      <c r="D122" s="229" t="s">
        <v>242</v>
      </c>
      <c r="E122" s="236" t="s">
        <v>19</v>
      </c>
      <c r="F122" s="237" t="s">
        <v>254</v>
      </c>
      <c r="G122" s="235"/>
      <c r="H122" s="238">
        <v>7</v>
      </c>
      <c r="I122" s="239"/>
      <c r="J122" s="235"/>
      <c r="K122" s="235"/>
      <c r="L122" s="240"/>
      <c r="M122" s="241"/>
      <c r="N122" s="242"/>
      <c r="O122" s="242"/>
      <c r="P122" s="242"/>
      <c r="Q122" s="242"/>
      <c r="R122" s="242"/>
      <c r="S122" s="242"/>
      <c r="T122" s="24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4" t="s">
        <v>242</v>
      </c>
      <c r="AU122" s="244" t="s">
        <v>79</v>
      </c>
      <c r="AV122" s="13" t="s">
        <v>79</v>
      </c>
      <c r="AW122" s="13" t="s">
        <v>32</v>
      </c>
      <c r="AX122" s="13" t="s">
        <v>71</v>
      </c>
      <c r="AY122" s="244" t="s">
        <v>227</v>
      </c>
    </row>
    <row r="123" s="13" customFormat="1">
      <c r="A123" s="13"/>
      <c r="B123" s="234"/>
      <c r="C123" s="235"/>
      <c r="D123" s="229" t="s">
        <v>242</v>
      </c>
      <c r="E123" s="236" t="s">
        <v>19</v>
      </c>
      <c r="F123" s="237" t="s">
        <v>255</v>
      </c>
      <c r="G123" s="235"/>
      <c r="H123" s="238">
        <v>7</v>
      </c>
      <c r="I123" s="239"/>
      <c r="J123" s="235"/>
      <c r="K123" s="235"/>
      <c r="L123" s="240"/>
      <c r="M123" s="241"/>
      <c r="N123" s="242"/>
      <c r="O123" s="242"/>
      <c r="P123" s="242"/>
      <c r="Q123" s="242"/>
      <c r="R123" s="242"/>
      <c r="S123" s="242"/>
      <c r="T123" s="24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4" t="s">
        <v>242</v>
      </c>
      <c r="AU123" s="244" t="s">
        <v>79</v>
      </c>
      <c r="AV123" s="13" t="s">
        <v>79</v>
      </c>
      <c r="AW123" s="13" t="s">
        <v>32</v>
      </c>
      <c r="AX123" s="13" t="s">
        <v>71</v>
      </c>
      <c r="AY123" s="244" t="s">
        <v>227</v>
      </c>
    </row>
    <row r="124" s="13" customFormat="1">
      <c r="A124" s="13"/>
      <c r="B124" s="234"/>
      <c r="C124" s="235"/>
      <c r="D124" s="229" t="s">
        <v>242</v>
      </c>
      <c r="E124" s="236" t="s">
        <v>19</v>
      </c>
      <c r="F124" s="237" t="s">
        <v>256</v>
      </c>
      <c r="G124" s="235"/>
      <c r="H124" s="238">
        <v>12</v>
      </c>
      <c r="I124" s="239"/>
      <c r="J124" s="235"/>
      <c r="K124" s="235"/>
      <c r="L124" s="240"/>
      <c r="M124" s="241"/>
      <c r="N124" s="242"/>
      <c r="O124" s="242"/>
      <c r="P124" s="242"/>
      <c r="Q124" s="242"/>
      <c r="R124" s="242"/>
      <c r="S124" s="242"/>
      <c r="T124" s="24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4" t="s">
        <v>242</v>
      </c>
      <c r="AU124" s="244" t="s">
        <v>79</v>
      </c>
      <c r="AV124" s="13" t="s">
        <v>79</v>
      </c>
      <c r="AW124" s="13" t="s">
        <v>32</v>
      </c>
      <c r="AX124" s="13" t="s">
        <v>71</v>
      </c>
      <c r="AY124" s="244" t="s">
        <v>227</v>
      </c>
    </row>
    <row r="125" s="14" customFormat="1">
      <c r="A125" s="14"/>
      <c r="B125" s="245"/>
      <c r="C125" s="246"/>
      <c r="D125" s="229" t="s">
        <v>242</v>
      </c>
      <c r="E125" s="247" t="s">
        <v>170</v>
      </c>
      <c r="F125" s="248" t="s">
        <v>244</v>
      </c>
      <c r="G125" s="246"/>
      <c r="H125" s="249">
        <v>26</v>
      </c>
      <c r="I125" s="250"/>
      <c r="J125" s="246"/>
      <c r="K125" s="246"/>
      <c r="L125" s="251"/>
      <c r="M125" s="252"/>
      <c r="N125" s="253"/>
      <c r="O125" s="253"/>
      <c r="P125" s="253"/>
      <c r="Q125" s="253"/>
      <c r="R125" s="253"/>
      <c r="S125" s="253"/>
      <c r="T125" s="25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5" t="s">
        <v>242</v>
      </c>
      <c r="AU125" s="255" t="s">
        <v>79</v>
      </c>
      <c r="AV125" s="14" t="s">
        <v>122</v>
      </c>
      <c r="AW125" s="14" t="s">
        <v>32</v>
      </c>
      <c r="AX125" s="14" t="s">
        <v>75</v>
      </c>
      <c r="AY125" s="255" t="s">
        <v>227</v>
      </c>
    </row>
    <row r="126" s="2" customFormat="1" ht="62.7" customHeight="1">
      <c r="A126" s="39"/>
      <c r="B126" s="40"/>
      <c r="C126" s="216" t="s">
        <v>134</v>
      </c>
      <c r="D126" s="216" t="s">
        <v>229</v>
      </c>
      <c r="E126" s="217" t="s">
        <v>257</v>
      </c>
      <c r="F126" s="218" t="s">
        <v>258</v>
      </c>
      <c r="G126" s="219" t="s">
        <v>259</v>
      </c>
      <c r="H126" s="220">
        <v>16.609999999999999</v>
      </c>
      <c r="I126" s="221"/>
      <c r="J126" s="222">
        <f>ROUND(I126*H126,2)</f>
        <v>0</v>
      </c>
      <c r="K126" s="218" t="s">
        <v>232</v>
      </c>
      <c r="L126" s="45"/>
      <c r="M126" s="223" t="s">
        <v>19</v>
      </c>
      <c r="N126" s="224" t="s">
        <v>42</v>
      </c>
      <c r="O126" s="85"/>
      <c r="P126" s="225">
        <f>O126*H126</f>
        <v>0</v>
      </c>
      <c r="Q126" s="225">
        <v>0</v>
      </c>
      <c r="R126" s="225">
        <f>Q126*H126</f>
        <v>0</v>
      </c>
      <c r="S126" s="225">
        <v>0</v>
      </c>
      <c r="T126" s="226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7" t="s">
        <v>233</v>
      </c>
      <c r="AT126" s="227" t="s">
        <v>229</v>
      </c>
      <c r="AU126" s="227" t="s">
        <v>79</v>
      </c>
      <c r="AY126" s="18" t="s">
        <v>227</v>
      </c>
      <c r="BE126" s="228">
        <f>IF(N126="základní",J126,0)</f>
        <v>0</v>
      </c>
      <c r="BF126" s="228">
        <f>IF(N126="snížená",J126,0)</f>
        <v>0</v>
      </c>
      <c r="BG126" s="228">
        <f>IF(N126="zákl. přenesená",J126,0)</f>
        <v>0</v>
      </c>
      <c r="BH126" s="228">
        <f>IF(N126="sníž. přenesená",J126,0)</f>
        <v>0</v>
      </c>
      <c r="BI126" s="228">
        <f>IF(N126="nulová",J126,0)</f>
        <v>0</v>
      </c>
      <c r="BJ126" s="18" t="s">
        <v>75</v>
      </c>
      <c r="BK126" s="228">
        <f>ROUND(I126*H126,2)</f>
        <v>0</v>
      </c>
      <c r="BL126" s="18" t="s">
        <v>233</v>
      </c>
      <c r="BM126" s="227" t="s">
        <v>260</v>
      </c>
    </row>
    <row r="127" s="2" customFormat="1">
      <c r="A127" s="39"/>
      <c r="B127" s="40"/>
      <c r="C127" s="41"/>
      <c r="D127" s="229" t="s">
        <v>240</v>
      </c>
      <c r="E127" s="41"/>
      <c r="F127" s="230" t="s">
        <v>261</v>
      </c>
      <c r="G127" s="41"/>
      <c r="H127" s="41"/>
      <c r="I127" s="231"/>
      <c r="J127" s="41"/>
      <c r="K127" s="41"/>
      <c r="L127" s="45"/>
      <c r="M127" s="232"/>
      <c r="N127" s="233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240</v>
      </c>
      <c r="AU127" s="18" t="s">
        <v>79</v>
      </c>
    </row>
    <row r="128" s="13" customFormat="1">
      <c r="A128" s="13"/>
      <c r="B128" s="234"/>
      <c r="C128" s="235"/>
      <c r="D128" s="229" t="s">
        <v>242</v>
      </c>
      <c r="E128" s="236" t="s">
        <v>19</v>
      </c>
      <c r="F128" s="237" t="s">
        <v>262</v>
      </c>
      <c r="G128" s="235"/>
      <c r="H128" s="238">
        <v>11.44</v>
      </c>
      <c r="I128" s="239"/>
      <c r="J128" s="235"/>
      <c r="K128" s="235"/>
      <c r="L128" s="240"/>
      <c r="M128" s="241"/>
      <c r="N128" s="242"/>
      <c r="O128" s="242"/>
      <c r="P128" s="242"/>
      <c r="Q128" s="242"/>
      <c r="R128" s="242"/>
      <c r="S128" s="242"/>
      <c r="T128" s="24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4" t="s">
        <v>242</v>
      </c>
      <c r="AU128" s="244" t="s">
        <v>79</v>
      </c>
      <c r="AV128" s="13" t="s">
        <v>79</v>
      </c>
      <c r="AW128" s="13" t="s">
        <v>32</v>
      </c>
      <c r="AX128" s="13" t="s">
        <v>71</v>
      </c>
      <c r="AY128" s="244" t="s">
        <v>227</v>
      </c>
    </row>
    <row r="129" s="13" customFormat="1">
      <c r="A129" s="13"/>
      <c r="B129" s="234"/>
      <c r="C129" s="235"/>
      <c r="D129" s="229" t="s">
        <v>242</v>
      </c>
      <c r="E129" s="236" t="s">
        <v>19</v>
      </c>
      <c r="F129" s="237" t="s">
        <v>263</v>
      </c>
      <c r="G129" s="235"/>
      <c r="H129" s="238">
        <v>5.1699999999999999</v>
      </c>
      <c r="I129" s="239"/>
      <c r="J129" s="235"/>
      <c r="K129" s="235"/>
      <c r="L129" s="240"/>
      <c r="M129" s="241"/>
      <c r="N129" s="242"/>
      <c r="O129" s="242"/>
      <c r="P129" s="242"/>
      <c r="Q129" s="242"/>
      <c r="R129" s="242"/>
      <c r="S129" s="242"/>
      <c r="T129" s="24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4" t="s">
        <v>242</v>
      </c>
      <c r="AU129" s="244" t="s">
        <v>79</v>
      </c>
      <c r="AV129" s="13" t="s">
        <v>79</v>
      </c>
      <c r="AW129" s="13" t="s">
        <v>32</v>
      </c>
      <c r="AX129" s="13" t="s">
        <v>71</v>
      </c>
      <c r="AY129" s="244" t="s">
        <v>227</v>
      </c>
    </row>
    <row r="130" s="14" customFormat="1">
      <c r="A130" s="14"/>
      <c r="B130" s="245"/>
      <c r="C130" s="246"/>
      <c r="D130" s="229" t="s">
        <v>242</v>
      </c>
      <c r="E130" s="247" t="s">
        <v>19</v>
      </c>
      <c r="F130" s="248" t="s">
        <v>244</v>
      </c>
      <c r="G130" s="246"/>
      <c r="H130" s="249">
        <v>16.609999999999999</v>
      </c>
      <c r="I130" s="250"/>
      <c r="J130" s="246"/>
      <c r="K130" s="246"/>
      <c r="L130" s="251"/>
      <c r="M130" s="252"/>
      <c r="N130" s="253"/>
      <c r="O130" s="253"/>
      <c r="P130" s="253"/>
      <c r="Q130" s="253"/>
      <c r="R130" s="253"/>
      <c r="S130" s="253"/>
      <c r="T130" s="25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5" t="s">
        <v>242</v>
      </c>
      <c r="AU130" s="255" t="s">
        <v>79</v>
      </c>
      <c r="AV130" s="14" t="s">
        <v>122</v>
      </c>
      <c r="AW130" s="14" t="s">
        <v>32</v>
      </c>
      <c r="AX130" s="14" t="s">
        <v>75</v>
      </c>
      <c r="AY130" s="255" t="s">
        <v>227</v>
      </c>
    </row>
    <row r="131" s="2" customFormat="1" ht="49.05" customHeight="1">
      <c r="A131" s="39"/>
      <c r="B131" s="40"/>
      <c r="C131" s="216" t="s">
        <v>144</v>
      </c>
      <c r="D131" s="216" t="s">
        <v>229</v>
      </c>
      <c r="E131" s="217" t="s">
        <v>264</v>
      </c>
      <c r="F131" s="218" t="s">
        <v>265</v>
      </c>
      <c r="G131" s="219" t="s">
        <v>259</v>
      </c>
      <c r="H131" s="220">
        <v>16.609999999999999</v>
      </c>
      <c r="I131" s="221"/>
      <c r="J131" s="222">
        <f>ROUND(I131*H131,2)</f>
        <v>0</v>
      </c>
      <c r="K131" s="218" t="s">
        <v>232</v>
      </c>
      <c r="L131" s="45"/>
      <c r="M131" s="223" t="s">
        <v>19</v>
      </c>
      <c r="N131" s="224" t="s">
        <v>42</v>
      </c>
      <c r="O131" s="85"/>
      <c r="P131" s="225">
        <f>O131*H131</f>
        <v>0</v>
      </c>
      <c r="Q131" s="225">
        <v>0</v>
      </c>
      <c r="R131" s="225">
        <f>Q131*H131</f>
        <v>0</v>
      </c>
      <c r="S131" s="225">
        <v>0</v>
      </c>
      <c r="T131" s="226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7" t="s">
        <v>233</v>
      </c>
      <c r="AT131" s="227" t="s">
        <v>229</v>
      </c>
      <c r="AU131" s="227" t="s">
        <v>79</v>
      </c>
      <c r="AY131" s="18" t="s">
        <v>227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18" t="s">
        <v>75</v>
      </c>
      <c r="BK131" s="228">
        <f>ROUND(I131*H131,2)</f>
        <v>0</v>
      </c>
      <c r="BL131" s="18" t="s">
        <v>233</v>
      </c>
      <c r="BM131" s="227" t="s">
        <v>266</v>
      </c>
    </row>
    <row r="132" s="13" customFormat="1">
      <c r="A132" s="13"/>
      <c r="B132" s="234"/>
      <c r="C132" s="235"/>
      <c r="D132" s="229" t="s">
        <v>242</v>
      </c>
      <c r="E132" s="236" t="s">
        <v>19</v>
      </c>
      <c r="F132" s="237" t="s">
        <v>262</v>
      </c>
      <c r="G132" s="235"/>
      <c r="H132" s="238">
        <v>11.44</v>
      </c>
      <c r="I132" s="239"/>
      <c r="J132" s="235"/>
      <c r="K132" s="235"/>
      <c r="L132" s="240"/>
      <c r="M132" s="241"/>
      <c r="N132" s="242"/>
      <c r="O132" s="242"/>
      <c r="P132" s="242"/>
      <c r="Q132" s="242"/>
      <c r="R132" s="242"/>
      <c r="S132" s="242"/>
      <c r="T132" s="24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4" t="s">
        <v>242</v>
      </c>
      <c r="AU132" s="244" t="s">
        <v>79</v>
      </c>
      <c r="AV132" s="13" t="s">
        <v>79</v>
      </c>
      <c r="AW132" s="13" t="s">
        <v>32</v>
      </c>
      <c r="AX132" s="13" t="s">
        <v>71</v>
      </c>
      <c r="AY132" s="244" t="s">
        <v>227</v>
      </c>
    </row>
    <row r="133" s="13" customFormat="1">
      <c r="A133" s="13"/>
      <c r="B133" s="234"/>
      <c r="C133" s="235"/>
      <c r="D133" s="229" t="s">
        <v>242</v>
      </c>
      <c r="E133" s="236" t="s">
        <v>19</v>
      </c>
      <c r="F133" s="237" t="s">
        <v>263</v>
      </c>
      <c r="G133" s="235"/>
      <c r="H133" s="238">
        <v>5.1699999999999999</v>
      </c>
      <c r="I133" s="239"/>
      <c r="J133" s="235"/>
      <c r="K133" s="235"/>
      <c r="L133" s="240"/>
      <c r="M133" s="241"/>
      <c r="N133" s="242"/>
      <c r="O133" s="242"/>
      <c r="P133" s="242"/>
      <c r="Q133" s="242"/>
      <c r="R133" s="242"/>
      <c r="S133" s="242"/>
      <c r="T133" s="24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4" t="s">
        <v>242</v>
      </c>
      <c r="AU133" s="244" t="s">
        <v>79</v>
      </c>
      <c r="AV133" s="13" t="s">
        <v>79</v>
      </c>
      <c r="AW133" s="13" t="s">
        <v>32</v>
      </c>
      <c r="AX133" s="13" t="s">
        <v>71</v>
      </c>
      <c r="AY133" s="244" t="s">
        <v>227</v>
      </c>
    </row>
    <row r="134" s="14" customFormat="1">
      <c r="A134" s="14"/>
      <c r="B134" s="245"/>
      <c r="C134" s="246"/>
      <c r="D134" s="229" t="s">
        <v>242</v>
      </c>
      <c r="E134" s="247" t="s">
        <v>19</v>
      </c>
      <c r="F134" s="248" t="s">
        <v>244</v>
      </c>
      <c r="G134" s="246"/>
      <c r="H134" s="249">
        <v>16.609999999999999</v>
      </c>
      <c r="I134" s="250"/>
      <c r="J134" s="246"/>
      <c r="K134" s="246"/>
      <c r="L134" s="251"/>
      <c r="M134" s="252"/>
      <c r="N134" s="253"/>
      <c r="O134" s="253"/>
      <c r="P134" s="253"/>
      <c r="Q134" s="253"/>
      <c r="R134" s="253"/>
      <c r="S134" s="253"/>
      <c r="T134" s="25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5" t="s">
        <v>242</v>
      </c>
      <c r="AU134" s="255" t="s">
        <v>79</v>
      </c>
      <c r="AV134" s="14" t="s">
        <v>122</v>
      </c>
      <c r="AW134" s="14" t="s">
        <v>32</v>
      </c>
      <c r="AX134" s="14" t="s">
        <v>75</v>
      </c>
      <c r="AY134" s="255" t="s">
        <v>227</v>
      </c>
    </row>
    <row r="135" s="12" customFormat="1" ht="22.8" customHeight="1">
      <c r="A135" s="12"/>
      <c r="B135" s="200"/>
      <c r="C135" s="201"/>
      <c r="D135" s="202" t="s">
        <v>70</v>
      </c>
      <c r="E135" s="214" t="s">
        <v>122</v>
      </c>
      <c r="F135" s="214" t="s">
        <v>267</v>
      </c>
      <c r="G135" s="201"/>
      <c r="H135" s="201"/>
      <c r="I135" s="204"/>
      <c r="J135" s="215">
        <f>BK135</f>
        <v>0</v>
      </c>
      <c r="K135" s="201"/>
      <c r="L135" s="206"/>
      <c r="M135" s="207"/>
      <c r="N135" s="208"/>
      <c r="O135" s="208"/>
      <c r="P135" s="209">
        <f>SUM(P136:P145)</f>
        <v>0</v>
      </c>
      <c r="Q135" s="208"/>
      <c r="R135" s="209">
        <f>SUM(R136:R145)</f>
        <v>0</v>
      </c>
      <c r="S135" s="208"/>
      <c r="T135" s="210">
        <f>SUM(T136:T145)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1" t="s">
        <v>75</v>
      </c>
      <c r="AT135" s="212" t="s">
        <v>70</v>
      </c>
      <c r="AU135" s="212" t="s">
        <v>75</v>
      </c>
      <c r="AY135" s="211" t="s">
        <v>227</v>
      </c>
      <c r="BK135" s="213">
        <f>SUM(BK136:BK145)</f>
        <v>0</v>
      </c>
    </row>
    <row r="136" s="2" customFormat="1" ht="33" customHeight="1">
      <c r="A136" s="39"/>
      <c r="B136" s="40"/>
      <c r="C136" s="216" t="s">
        <v>154</v>
      </c>
      <c r="D136" s="216" t="s">
        <v>229</v>
      </c>
      <c r="E136" s="217" t="s">
        <v>268</v>
      </c>
      <c r="F136" s="218" t="s">
        <v>269</v>
      </c>
      <c r="G136" s="219" t="s">
        <v>180</v>
      </c>
      <c r="H136" s="220">
        <v>14.4</v>
      </c>
      <c r="I136" s="221"/>
      <c r="J136" s="222">
        <f>ROUND(I136*H136,2)</f>
        <v>0</v>
      </c>
      <c r="K136" s="218" t="s">
        <v>232</v>
      </c>
      <c r="L136" s="45"/>
      <c r="M136" s="223" t="s">
        <v>19</v>
      </c>
      <c r="N136" s="224" t="s">
        <v>42</v>
      </c>
      <c r="O136" s="85"/>
      <c r="P136" s="225">
        <f>O136*H136</f>
        <v>0</v>
      </c>
      <c r="Q136" s="225">
        <v>0</v>
      </c>
      <c r="R136" s="225">
        <f>Q136*H136</f>
        <v>0</v>
      </c>
      <c r="S136" s="225">
        <v>0</v>
      </c>
      <c r="T136" s="226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7" t="s">
        <v>233</v>
      </c>
      <c r="AT136" s="227" t="s">
        <v>229</v>
      </c>
      <c r="AU136" s="227" t="s">
        <v>79</v>
      </c>
      <c r="AY136" s="18" t="s">
        <v>227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18" t="s">
        <v>75</v>
      </c>
      <c r="BK136" s="228">
        <f>ROUND(I136*H136,2)</f>
        <v>0</v>
      </c>
      <c r="BL136" s="18" t="s">
        <v>233</v>
      </c>
      <c r="BM136" s="227" t="s">
        <v>270</v>
      </c>
    </row>
    <row r="137" s="15" customFormat="1">
      <c r="A137" s="15"/>
      <c r="B137" s="256"/>
      <c r="C137" s="257"/>
      <c r="D137" s="229" t="s">
        <v>242</v>
      </c>
      <c r="E137" s="258" t="s">
        <v>19</v>
      </c>
      <c r="F137" s="259" t="s">
        <v>271</v>
      </c>
      <c r="G137" s="257"/>
      <c r="H137" s="258" t="s">
        <v>19</v>
      </c>
      <c r="I137" s="260"/>
      <c r="J137" s="257"/>
      <c r="K137" s="257"/>
      <c r="L137" s="261"/>
      <c r="M137" s="262"/>
      <c r="N137" s="263"/>
      <c r="O137" s="263"/>
      <c r="P137" s="263"/>
      <c r="Q137" s="263"/>
      <c r="R137" s="263"/>
      <c r="S137" s="263"/>
      <c r="T137" s="264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5" t="s">
        <v>242</v>
      </c>
      <c r="AU137" s="265" t="s">
        <v>79</v>
      </c>
      <c r="AV137" s="15" t="s">
        <v>75</v>
      </c>
      <c r="AW137" s="15" t="s">
        <v>32</v>
      </c>
      <c r="AX137" s="15" t="s">
        <v>71</v>
      </c>
      <c r="AY137" s="265" t="s">
        <v>227</v>
      </c>
    </row>
    <row r="138" s="13" customFormat="1">
      <c r="A138" s="13"/>
      <c r="B138" s="234"/>
      <c r="C138" s="235"/>
      <c r="D138" s="229" t="s">
        <v>242</v>
      </c>
      <c r="E138" s="236" t="s">
        <v>19</v>
      </c>
      <c r="F138" s="237" t="s">
        <v>272</v>
      </c>
      <c r="G138" s="235"/>
      <c r="H138" s="238">
        <v>7.2000000000000002</v>
      </c>
      <c r="I138" s="239"/>
      <c r="J138" s="235"/>
      <c r="K138" s="235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242</v>
      </c>
      <c r="AU138" s="244" t="s">
        <v>79</v>
      </c>
      <c r="AV138" s="13" t="s">
        <v>79</v>
      </c>
      <c r="AW138" s="13" t="s">
        <v>32</v>
      </c>
      <c r="AX138" s="13" t="s">
        <v>71</v>
      </c>
      <c r="AY138" s="244" t="s">
        <v>227</v>
      </c>
    </row>
    <row r="139" s="13" customFormat="1">
      <c r="A139" s="13"/>
      <c r="B139" s="234"/>
      <c r="C139" s="235"/>
      <c r="D139" s="229" t="s">
        <v>242</v>
      </c>
      <c r="E139" s="236" t="s">
        <v>19</v>
      </c>
      <c r="F139" s="237" t="s">
        <v>273</v>
      </c>
      <c r="G139" s="235"/>
      <c r="H139" s="238">
        <v>7.2000000000000002</v>
      </c>
      <c r="I139" s="239"/>
      <c r="J139" s="235"/>
      <c r="K139" s="235"/>
      <c r="L139" s="240"/>
      <c r="M139" s="241"/>
      <c r="N139" s="242"/>
      <c r="O139" s="242"/>
      <c r="P139" s="242"/>
      <c r="Q139" s="242"/>
      <c r="R139" s="242"/>
      <c r="S139" s="242"/>
      <c r="T139" s="24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4" t="s">
        <v>242</v>
      </c>
      <c r="AU139" s="244" t="s">
        <v>79</v>
      </c>
      <c r="AV139" s="13" t="s">
        <v>79</v>
      </c>
      <c r="AW139" s="13" t="s">
        <v>32</v>
      </c>
      <c r="AX139" s="13" t="s">
        <v>71</v>
      </c>
      <c r="AY139" s="244" t="s">
        <v>227</v>
      </c>
    </row>
    <row r="140" s="14" customFormat="1">
      <c r="A140" s="14"/>
      <c r="B140" s="245"/>
      <c r="C140" s="246"/>
      <c r="D140" s="229" t="s">
        <v>242</v>
      </c>
      <c r="E140" s="247" t="s">
        <v>178</v>
      </c>
      <c r="F140" s="248" t="s">
        <v>244</v>
      </c>
      <c r="G140" s="246"/>
      <c r="H140" s="249">
        <v>14.4</v>
      </c>
      <c r="I140" s="250"/>
      <c r="J140" s="246"/>
      <c r="K140" s="246"/>
      <c r="L140" s="251"/>
      <c r="M140" s="252"/>
      <c r="N140" s="253"/>
      <c r="O140" s="253"/>
      <c r="P140" s="253"/>
      <c r="Q140" s="253"/>
      <c r="R140" s="253"/>
      <c r="S140" s="253"/>
      <c r="T140" s="25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5" t="s">
        <v>242</v>
      </c>
      <c r="AU140" s="255" t="s">
        <v>79</v>
      </c>
      <c r="AV140" s="14" t="s">
        <v>122</v>
      </c>
      <c r="AW140" s="14" t="s">
        <v>32</v>
      </c>
      <c r="AX140" s="14" t="s">
        <v>75</v>
      </c>
      <c r="AY140" s="255" t="s">
        <v>227</v>
      </c>
    </row>
    <row r="141" s="2" customFormat="1" ht="66.75" customHeight="1">
      <c r="A141" s="39"/>
      <c r="B141" s="40"/>
      <c r="C141" s="216" t="s">
        <v>274</v>
      </c>
      <c r="D141" s="216" t="s">
        <v>229</v>
      </c>
      <c r="E141" s="217" t="s">
        <v>275</v>
      </c>
      <c r="F141" s="218" t="s">
        <v>276</v>
      </c>
      <c r="G141" s="219" t="s">
        <v>259</v>
      </c>
      <c r="H141" s="220">
        <v>24.48</v>
      </c>
      <c r="I141" s="221"/>
      <c r="J141" s="222">
        <f>ROUND(I141*H141,2)</f>
        <v>0</v>
      </c>
      <c r="K141" s="218" t="s">
        <v>232</v>
      </c>
      <c r="L141" s="45"/>
      <c r="M141" s="223" t="s">
        <v>19</v>
      </c>
      <c r="N141" s="224" t="s">
        <v>42</v>
      </c>
      <c r="O141" s="85"/>
      <c r="P141" s="225">
        <f>O141*H141</f>
        <v>0</v>
      </c>
      <c r="Q141" s="225">
        <v>0</v>
      </c>
      <c r="R141" s="225">
        <f>Q141*H141</f>
        <v>0</v>
      </c>
      <c r="S141" s="225">
        <v>0</v>
      </c>
      <c r="T141" s="226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7" t="s">
        <v>233</v>
      </c>
      <c r="AT141" s="227" t="s">
        <v>229</v>
      </c>
      <c r="AU141" s="227" t="s">
        <v>79</v>
      </c>
      <c r="AY141" s="18" t="s">
        <v>227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18" t="s">
        <v>75</v>
      </c>
      <c r="BK141" s="228">
        <f>ROUND(I141*H141,2)</f>
        <v>0</v>
      </c>
      <c r="BL141" s="18" t="s">
        <v>233</v>
      </c>
      <c r="BM141" s="227" t="s">
        <v>277</v>
      </c>
    </row>
    <row r="142" s="2" customFormat="1">
      <c r="A142" s="39"/>
      <c r="B142" s="40"/>
      <c r="C142" s="41"/>
      <c r="D142" s="229" t="s">
        <v>240</v>
      </c>
      <c r="E142" s="41"/>
      <c r="F142" s="230" t="s">
        <v>261</v>
      </c>
      <c r="G142" s="41"/>
      <c r="H142" s="41"/>
      <c r="I142" s="231"/>
      <c r="J142" s="41"/>
      <c r="K142" s="41"/>
      <c r="L142" s="45"/>
      <c r="M142" s="232"/>
      <c r="N142" s="233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240</v>
      </c>
      <c r="AU142" s="18" t="s">
        <v>79</v>
      </c>
    </row>
    <row r="143" s="13" customFormat="1">
      <c r="A143" s="13"/>
      <c r="B143" s="234"/>
      <c r="C143" s="235"/>
      <c r="D143" s="229" t="s">
        <v>242</v>
      </c>
      <c r="E143" s="236" t="s">
        <v>19</v>
      </c>
      <c r="F143" s="237" t="s">
        <v>278</v>
      </c>
      <c r="G143" s="235"/>
      <c r="H143" s="238">
        <v>24.48</v>
      </c>
      <c r="I143" s="239"/>
      <c r="J143" s="235"/>
      <c r="K143" s="235"/>
      <c r="L143" s="240"/>
      <c r="M143" s="241"/>
      <c r="N143" s="242"/>
      <c r="O143" s="242"/>
      <c r="P143" s="242"/>
      <c r="Q143" s="242"/>
      <c r="R143" s="242"/>
      <c r="S143" s="242"/>
      <c r="T143" s="24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4" t="s">
        <v>242</v>
      </c>
      <c r="AU143" s="244" t="s">
        <v>79</v>
      </c>
      <c r="AV143" s="13" t="s">
        <v>79</v>
      </c>
      <c r="AW143" s="13" t="s">
        <v>32</v>
      </c>
      <c r="AX143" s="13" t="s">
        <v>75</v>
      </c>
      <c r="AY143" s="244" t="s">
        <v>227</v>
      </c>
    </row>
    <row r="144" s="2" customFormat="1" ht="49.05" customHeight="1">
      <c r="A144" s="39"/>
      <c r="B144" s="40"/>
      <c r="C144" s="216" t="s">
        <v>279</v>
      </c>
      <c r="D144" s="216" t="s">
        <v>229</v>
      </c>
      <c r="E144" s="217" t="s">
        <v>264</v>
      </c>
      <c r="F144" s="218" t="s">
        <v>265</v>
      </c>
      <c r="G144" s="219" t="s">
        <v>259</v>
      </c>
      <c r="H144" s="220">
        <v>24.48</v>
      </c>
      <c r="I144" s="221"/>
      <c r="J144" s="222">
        <f>ROUND(I144*H144,2)</f>
        <v>0</v>
      </c>
      <c r="K144" s="218" t="s">
        <v>232</v>
      </c>
      <c r="L144" s="45"/>
      <c r="M144" s="223" t="s">
        <v>19</v>
      </c>
      <c r="N144" s="224" t="s">
        <v>42</v>
      </c>
      <c r="O144" s="85"/>
      <c r="P144" s="225">
        <f>O144*H144</f>
        <v>0</v>
      </c>
      <c r="Q144" s="225">
        <v>0</v>
      </c>
      <c r="R144" s="225">
        <f>Q144*H144</f>
        <v>0</v>
      </c>
      <c r="S144" s="225">
        <v>0</v>
      </c>
      <c r="T144" s="226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7" t="s">
        <v>233</v>
      </c>
      <c r="AT144" s="227" t="s">
        <v>229</v>
      </c>
      <c r="AU144" s="227" t="s">
        <v>79</v>
      </c>
      <c r="AY144" s="18" t="s">
        <v>227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18" t="s">
        <v>75</v>
      </c>
      <c r="BK144" s="228">
        <f>ROUND(I144*H144,2)</f>
        <v>0</v>
      </c>
      <c r="BL144" s="18" t="s">
        <v>233</v>
      </c>
      <c r="BM144" s="227" t="s">
        <v>280</v>
      </c>
    </row>
    <row r="145" s="13" customFormat="1">
      <c r="A145" s="13"/>
      <c r="B145" s="234"/>
      <c r="C145" s="235"/>
      <c r="D145" s="229" t="s">
        <v>242</v>
      </c>
      <c r="E145" s="236" t="s">
        <v>19</v>
      </c>
      <c r="F145" s="237" t="s">
        <v>278</v>
      </c>
      <c r="G145" s="235"/>
      <c r="H145" s="238">
        <v>24.48</v>
      </c>
      <c r="I145" s="239"/>
      <c r="J145" s="235"/>
      <c r="K145" s="235"/>
      <c r="L145" s="240"/>
      <c r="M145" s="241"/>
      <c r="N145" s="242"/>
      <c r="O145" s="242"/>
      <c r="P145" s="242"/>
      <c r="Q145" s="242"/>
      <c r="R145" s="242"/>
      <c r="S145" s="242"/>
      <c r="T145" s="24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4" t="s">
        <v>242</v>
      </c>
      <c r="AU145" s="244" t="s">
        <v>79</v>
      </c>
      <c r="AV145" s="13" t="s">
        <v>79</v>
      </c>
      <c r="AW145" s="13" t="s">
        <v>32</v>
      </c>
      <c r="AX145" s="13" t="s">
        <v>75</v>
      </c>
      <c r="AY145" s="244" t="s">
        <v>227</v>
      </c>
    </row>
    <row r="146" s="12" customFormat="1" ht="22.8" customHeight="1">
      <c r="A146" s="12"/>
      <c r="B146" s="200"/>
      <c r="C146" s="201"/>
      <c r="D146" s="202" t="s">
        <v>70</v>
      </c>
      <c r="E146" s="214" t="s">
        <v>134</v>
      </c>
      <c r="F146" s="214" t="s">
        <v>281</v>
      </c>
      <c r="G146" s="201"/>
      <c r="H146" s="201"/>
      <c r="I146" s="204"/>
      <c r="J146" s="215">
        <f>BK146</f>
        <v>0</v>
      </c>
      <c r="K146" s="201"/>
      <c r="L146" s="206"/>
      <c r="M146" s="207"/>
      <c r="N146" s="208"/>
      <c r="O146" s="208"/>
      <c r="P146" s="209">
        <f>SUM(P147:P148)</f>
        <v>0</v>
      </c>
      <c r="Q146" s="208"/>
      <c r="R146" s="209">
        <f>SUM(R147:R148)</f>
        <v>0</v>
      </c>
      <c r="S146" s="208"/>
      <c r="T146" s="210">
        <f>SUM(T147:T148)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1" t="s">
        <v>75</v>
      </c>
      <c r="AT146" s="212" t="s">
        <v>70</v>
      </c>
      <c r="AU146" s="212" t="s">
        <v>75</v>
      </c>
      <c r="AY146" s="211" t="s">
        <v>227</v>
      </c>
      <c r="BK146" s="213">
        <f>SUM(BK147:BK148)</f>
        <v>0</v>
      </c>
    </row>
    <row r="147" s="2" customFormat="1" ht="16.5" customHeight="1">
      <c r="A147" s="39"/>
      <c r="B147" s="40"/>
      <c r="C147" s="216" t="s">
        <v>282</v>
      </c>
      <c r="D147" s="216" t="s">
        <v>229</v>
      </c>
      <c r="E147" s="217" t="s">
        <v>283</v>
      </c>
      <c r="F147" s="218" t="s">
        <v>284</v>
      </c>
      <c r="G147" s="219" t="s">
        <v>238</v>
      </c>
      <c r="H147" s="220">
        <v>2</v>
      </c>
      <c r="I147" s="221"/>
      <c r="J147" s="222">
        <f>ROUND(I147*H147,2)</f>
        <v>0</v>
      </c>
      <c r="K147" s="218" t="s">
        <v>232</v>
      </c>
      <c r="L147" s="45"/>
      <c r="M147" s="223" t="s">
        <v>19</v>
      </c>
      <c r="N147" s="224" t="s">
        <v>42</v>
      </c>
      <c r="O147" s="85"/>
      <c r="P147" s="225">
        <f>O147*H147</f>
        <v>0</v>
      </c>
      <c r="Q147" s="225">
        <v>0</v>
      </c>
      <c r="R147" s="225">
        <f>Q147*H147</f>
        <v>0</v>
      </c>
      <c r="S147" s="225">
        <v>0</v>
      </c>
      <c r="T147" s="226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7" t="s">
        <v>233</v>
      </c>
      <c r="AT147" s="227" t="s">
        <v>229</v>
      </c>
      <c r="AU147" s="227" t="s">
        <v>79</v>
      </c>
      <c r="AY147" s="18" t="s">
        <v>227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18" t="s">
        <v>75</v>
      </c>
      <c r="BK147" s="228">
        <f>ROUND(I147*H147,2)</f>
        <v>0</v>
      </c>
      <c r="BL147" s="18" t="s">
        <v>233</v>
      </c>
      <c r="BM147" s="227" t="s">
        <v>285</v>
      </c>
    </row>
    <row r="148" s="13" customFormat="1">
      <c r="A148" s="13"/>
      <c r="B148" s="234"/>
      <c r="C148" s="235"/>
      <c r="D148" s="229" t="s">
        <v>242</v>
      </c>
      <c r="E148" s="236" t="s">
        <v>19</v>
      </c>
      <c r="F148" s="237" t="s">
        <v>286</v>
      </c>
      <c r="G148" s="235"/>
      <c r="H148" s="238">
        <v>2</v>
      </c>
      <c r="I148" s="239"/>
      <c r="J148" s="235"/>
      <c r="K148" s="235"/>
      <c r="L148" s="240"/>
      <c r="M148" s="241"/>
      <c r="N148" s="242"/>
      <c r="O148" s="242"/>
      <c r="P148" s="242"/>
      <c r="Q148" s="242"/>
      <c r="R148" s="242"/>
      <c r="S148" s="242"/>
      <c r="T148" s="24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4" t="s">
        <v>242</v>
      </c>
      <c r="AU148" s="244" t="s">
        <v>79</v>
      </c>
      <c r="AV148" s="13" t="s">
        <v>79</v>
      </c>
      <c r="AW148" s="13" t="s">
        <v>32</v>
      </c>
      <c r="AX148" s="13" t="s">
        <v>75</v>
      </c>
      <c r="AY148" s="244" t="s">
        <v>227</v>
      </c>
    </row>
    <row r="149" s="12" customFormat="1" ht="22.8" customHeight="1">
      <c r="A149" s="12"/>
      <c r="B149" s="200"/>
      <c r="C149" s="201"/>
      <c r="D149" s="202" t="s">
        <v>70</v>
      </c>
      <c r="E149" s="214" t="s">
        <v>144</v>
      </c>
      <c r="F149" s="214" t="s">
        <v>287</v>
      </c>
      <c r="G149" s="201"/>
      <c r="H149" s="201"/>
      <c r="I149" s="204"/>
      <c r="J149" s="215">
        <f>BK149</f>
        <v>0</v>
      </c>
      <c r="K149" s="201"/>
      <c r="L149" s="206"/>
      <c r="M149" s="207"/>
      <c r="N149" s="208"/>
      <c r="O149" s="208"/>
      <c r="P149" s="209">
        <f>SUM(P150:P164)</f>
        <v>0</v>
      </c>
      <c r="Q149" s="208"/>
      <c r="R149" s="209">
        <f>SUM(R150:R164)</f>
        <v>0</v>
      </c>
      <c r="S149" s="208"/>
      <c r="T149" s="210">
        <f>SUM(T150:T164)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1" t="s">
        <v>75</v>
      </c>
      <c r="AT149" s="212" t="s">
        <v>70</v>
      </c>
      <c r="AU149" s="212" t="s">
        <v>75</v>
      </c>
      <c r="AY149" s="211" t="s">
        <v>227</v>
      </c>
      <c r="BK149" s="213">
        <f>SUM(BK150:BK164)</f>
        <v>0</v>
      </c>
    </row>
    <row r="150" s="2" customFormat="1" ht="62.7" customHeight="1">
      <c r="A150" s="39"/>
      <c r="B150" s="40"/>
      <c r="C150" s="216" t="s">
        <v>288</v>
      </c>
      <c r="D150" s="216" t="s">
        <v>229</v>
      </c>
      <c r="E150" s="217" t="s">
        <v>289</v>
      </c>
      <c r="F150" s="218" t="s">
        <v>290</v>
      </c>
      <c r="G150" s="219" t="s">
        <v>180</v>
      </c>
      <c r="H150" s="220">
        <v>120</v>
      </c>
      <c r="I150" s="221"/>
      <c r="J150" s="222">
        <f>ROUND(I150*H150,2)</f>
        <v>0</v>
      </c>
      <c r="K150" s="218" t="s">
        <v>232</v>
      </c>
      <c r="L150" s="45"/>
      <c r="M150" s="223" t="s">
        <v>19</v>
      </c>
      <c r="N150" s="224" t="s">
        <v>42</v>
      </c>
      <c r="O150" s="85"/>
      <c r="P150" s="225">
        <f>O150*H150</f>
        <v>0</v>
      </c>
      <c r="Q150" s="225">
        <v>0</v>
      </c>
      <c r="R150" s="225">
        <f>Q150*H150</f>
        <v>0</v>
      </c>
      <c r="S150" s="225">
        <v>0</v>
      </c>
      <c r="T150" s="226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7" t="s">
        <v>233</v>
      </c>
      <c r="AT150" s="227" t="s">
        <v>229</v>
      </c>
      <c r="AU150" s="227" t="s">
        <v>79</v>
      </c>
      <c r="AY150" s="18" t="s">
        <v>227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18" t="s">
        <v>75</v>
      </c>
      <c r="BK150" s="228">
        <f>ROUND(I150*H150,2)</f>
        <v>0</v>
      </c>
      <c r="BL150" s="18" t="s">
        <v>233</v>
      </c>
      <c r="BM150" s="227" t="s">
        <v>291</v>
      </c>
    </row>
    <row r="151" s="2" customFormat="1">
      <c r="A151" s="39"/>
      <c r="B151" s="40"/>
      <c r="C151" s="41"/>
      <c r="D151" s="229" t="s">
        <v>240</v>
      </c>
      <c r="E151" s="41"/>
      <c r="F151" s="230" t="s">
        <v>292</v>
      </c>
      <c r="G151" s="41"/>
      <c r="H151" s="41"/>
      <c r="I151" s="231"/>
      <c r="J151" s="41"/>
      <c r="K151" s="41"/>
      <c r="L151" s="45"/>
      <c r="M151" s="232"/>
      <c r="N151" s="233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240</v>
      </c>
      <c r="AU151" s="18" t="s">
        <v>79</v>
      </c>
    </row>
    <row r="152" s="13" customFormat="1">
      <c r="A152" s="13"/>
      <c r="B152" s="234"/>
      <c r="C152" s="235"/>
      <c r="D152" s="229" t="s">
        <v>242</v>
      </c>
      <c r="E152" s="236" t="s">
        <v>182</v>
      </c>
      <c r="F152" s="237" t="s">
        <v>293</v>
      </c>
      <c r="G152" s="235"/>
      <c r="H152" s="238">
        <v>120</v>
      </c>
      <c r="I152" s="239"/>
      <c r="J152" s="235"/>
      <c r="K152" s="235"/>
      <c r="L152" s="240"/>
      <c r="M152" s="241"/>
      <c r="N152" s="242"/>
      <c r="O152" s="242"/>
      <c r="P152" s="242"/>
      <c r="Q152" s="242"/>
      <c r="R152" s="242"/>
      <c r="S152" s="242"/>
      <c r="T152" s="24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4" t="s">
        <v>242</v>
      </c>
      <c r="AU152" s="244" t="s">
        <v>79</v>
      </c>
      <c r="AV152" s="13" t="s">
        <v>79</v>
      </c>
      <c r="AW152" s="13" t="s">
        <v>32</v>
      </c>
      <c r="AX152" s="13" t="s">
        <v>75</v>
      </c>
      <c r="AY152" s="244" t="s">
        <v>227</v>
      </c>
    </row>
    <row r="153" s="2" customFormat="1" ht="49.05" customHeight="1">
      <c r="A153" s="39"/>
      <c r="B153" s="40"/>
      <c r="C153" s="216" t="s">
        <v>294</v>
      </c>
      <c r="D153" s="216" t="s">
        <v>229</v>
      </c>
      <c r="E153" s="217" t="s">
        <v>295</v>
      </c>
      <c r="F153" s="218" t="s">
        <v>296</v>
      </c>
      <c r="G153" s="219" t="s">
        <v>180</v>
      </c>
      <c r="H153" s="220">
        <v>16</v>
      </c>
      <c r="I153" s="221"/>
      <c r="J153" s="222">
        <f>ROUND(I153*H153,2)</f>
        <v>0</v>
      </c>
      <c r="K153" s="218" t="s">
        <v>232</v>
      </c>
      <c r="L153" s="45"/>
      <c r="M153" s="223" t="s">
        <v>19</v>
      </c>
      <c r="N153" s="224" t="s">
        <v>42</v>
      </c>
      <c r="O153" s="85"/>
      <c r="P153" s="225">
        <f>O153*H153</f>
        <v>0</v>
      </c>
      <c r="Q153" s="225">
        <v>0</v>
      </c>
      <c r="R153" s="225">
        <f>Q153*H153</f>
        <v>0</v>
      </c>
      <c r="S153" s="225">
        <v>0</v>
      </c>
      <c r="T153" s="226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7" t="s">
        <v>122</v>
      </c>
      <c r="AT153" s="227" t="s">
        <v>229</v>
      </c>
      <c r="AU153" s="227" t="s">
        <v>79</v>
      </c>
      <c r="AY153" s="18" t="s">
        <v>227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18" t="s">
        <v>75</v>
      </c>
      <c r="BK153" s="228">
        <f>ROUND(I153*H153,2)</f>
        <v>0</v>
      </c>
      <c r="BL153" s="18" t="s">
        <v>122</v>
      </c>
      <c r="BM153" s="227" t="s">
        <v>297</v>
      </c>
    </row>
    <row r="154" s="2" customFormat="1">
      <c r="A154" s="39"/>
      <c r="B154" s="40"/>
      <c r="C154" s="41"/>
      <c r="D154" s="229" t="s">
        <v>240</v>
      </c>
      <c r="E154" s="41"/>
      <c r="F154" s="230" t="s">
        <v>292</v>
      </c>
      <c r="G154" s="41"/>
      <c r="H154" s="41"/>
      <c r="I154" s="231"/>
      <c r="J154" s="41"/>
      <c r="K154" s="41"/>
      <c r="L154" s="45"/>
      <c r="M154" s="232"/>
      <c r="N154" s="233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240</v>
      </c>
      <c r="AU154" s="18" t="s">
        <v>79</v>
      </c>
    </row>
    <row r="155" s="13" customFormat="1">
      <c r="A155" s="13"/>
      <c r="B155" s="234"/>
      <c r="C155" s="235"/>
      <c r="D155" s="229" t="s">
        <v>242</v>
      </c>
      <c r="E155" s="236" t="s">
        <v>298</v>
      </c>
      <c r="F155" s="237" t="s">
        <v>299</v>
      </c>
      <c r="G155" s="235"/>
      <c r="H155" s="238">
        <v>16</v>
      </c>
      <c r="I155" s="239"/>
      <c r="J155" s="235"/>
      <c r="K155" s="235"/>
      <c r="L155" s="240"/>
      <c r="M155" s="241"/>
      <c r="N155" s="242"/>
      <c r="O155" s="242"/>
      <c r="P155" s="242"/>
      <c r="Q155" s="242"/>
      <c r="R155" s="242"/>
      <c r="S155" s="242"/>
      <c r="T155" s="24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4" t="s">
        <v>242</v>
      </c>
      <c r="AU155" s="244" t="s">
        <v>79</v>
      </c>
      <c r="AV155" s="13" t="s">
        <v>79</v>
      </c>
      <c r="AW155" s="13" t="s">
        <v>32</v>
      </c>
      <c r="AX155" s="13" t="s">
        <v>75</v>
      </c>
      <c r="AY155" s="244" t="s">
        <v>227</v>
      </c>
    </row>
    <row r="156" s="2" customFormat="1" ht="62.7" customHeight="1">
      <c r="A156" s="39"/>
      <c r="B156" s="40"/>
      <c r="C156" s="216" t="s">
        <v>300</v>
      </c>
      <c r="D156" s="216" t="s">
        <v>229</v>
      </c>
      <c r="E156" s="217" t="s">
        <v>301</v>
      </c>
      <c r="F156" s="218" t="s">
        <v>302</v>
      </c>
      <c r="G156" s="219" t="s">
        <v>259</v>
      </c>
      <c r="H156" s="220">
        <v>8.1600000000000001</v>
      </c>
      <c r="I156" s="221"/>
      <c r="J156" s="222">
        <f>ROUND(I156*H156,2)</f>
        <v>0</v>
      </c>
      <c r="K156" s="218" t="s">
        <v>232</v>
      </c>
      <c r="L156" s="45"/>
      <c r="M156" s="223" t="s">
        <v>19</v>
      </c>
      <c r="N156" s="224" t="s">
        <v>42</v>
      </c>
      <c r="O156" s="85"/>
      <c r="P156" s="225">
        <f>O156*H156</f>
        <v>0</v>
      </c>
      <c r="Q156" s="225">
        <v>0</v>
      </c>
      <c r="R156" s="225">
        <f>Q156*H156</f>
        <v>0</v>
      </c>
      <c r="S156" s="225">
        <v>0</v>
      </c>
      <c r="T156" s="226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7" t="s">
        <v>233</v>
      </c>
      <c r="AT156" s="227" t="s">
        <v>229</v>
      </c>
      <c r="AU156" s="227" t="s">
        <v>79</v>
      </c>
      <c r="AY156" s="18" t="s">
        <v>227</v>
      </c>
      <c r="BE156" s="228">
        <f>IF(N156="základní",J156,0)</f>
        <v>0</v>
      </c>
      <c r="BF156" s="228">
        <f>IF(N156="snížená",J156,0)</f>
        <v>0</v>
      </c>
      <c r="BG156" s="228">
        <f>IF(N156="zákl. přenesená",J156,0)</f>
        <v>0</v>
      </c>
      <c r="BH156" s="228">
        <f>IF(N156="sníž. přenesená",J156,0)</f>
        <v>0</v>
      </c>
      <c r="BI156" s="228">
        <f>IF(N156="nulová",J156,0)</f>
        <v>0</v>
      </c>
      <c r="BJ156" s="18" t="s">
        <v>75</v>
      </c>
      <c r="BK156" s="228">
        <f>ROUND(I156*H156,2)</f>
        <v>0</v>
      </c>
      <c r="BL156" s="18" t="s">
        <v>233</v>
      </c>
      <c r="BM156" s="227" t="s">
        <v>303</v>
      </c>
    </row>
    <row r="157" s="2" customFormat="1">
      <c r="A157" s="39"/>
      <c r="B157" s="40"/>
      <c r="C157" s="41"/>
      <c r="D157" s="229" t="s">
        <v>240</v>
      </c>
      <c r="E157" s="41"/>
      <c r="F157" s="230" t="s">
        <v>261</v>
      </c>
      <c r="G157" s="41"/>
      <c r="H157" s="41"/>
      <c r="I157" s="231"/>
      <c r="J157" s="41"/>
      <c r="K157" s="41"/>
      <c r="L157" s="45"/>
      <c r="M157" s="232"/>
      <c r="N157" s="233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240</v>
      </c>
      <c r="AU157" s="18" t="s">
        <v>79</v>
      </c>
    </row>
    <row r="158" s="13" customFormat="1">
      <c r="A158" s="13"/>
      <c r="B158" s="234"/>
      <c r="C158" s="235"/>
      <c r="D158" s="229" t="s">
        <v>242</v>
      </c>
      <c r="E158" s="236" t="s">
        <v>19</v>
      </c>
      <c r="F158" s="237" t="s">
        <v>304</v>
      </c>
      <c r="G158" s="235"/>
      <c r="H158" s="238">
        <v>7.2000000000000002</v>
      </c>
      <c r="I158" s="239"/>
      <c r="J158" s="235"/>
      <c r="K158" s="235"/>
      <c r="L158" s="240"/>
      <c r="M158" s="241"/>
      <c r="N158" s="242"/>
      <c r="O158" s="242"/>
      <c r="P158" s="242"/>
      <c r="Q158" s="242"/>
      <c r="R158" s="242"/>
      <c r="S158" s="242"/>
      <c r="T158" s="24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4" t="s">
        <v>242</v>
      </c>
      <c r="AU158" s="244" t="s">
        <v>79</v>
      </c>
      <c r="AV158" s="13" t="s">
        <v>79</v>
      </c>
      <c r="AW158" s="13" t="s">
        <v>32</v>
      </c>
      <c r="AX158" s="13" t="s">
        <v>71</v>
      </c>
      <c r="AY158" s="244" t="s">
        <v>227</v>
      </c>
    </row>
    <row r="159" s="13" customFormat="1">
      <c r="A159" s="13"/>
      <c r="B159" s="234"/>
      <c r="C159" s="235"/>
      <c r="D159" s="229" t="s">
        <v>242</v>
      </c>
      <c r="E159" s="236" t="s">
        <v>19</v>
      </c>
      <c r="F159" s="237" t="s">
        <v>305</v>
      </c>
      <c r="G159" s="235"/>
      <c r="H159" s="238">
        <v>0.95999999999999996</v>
      </c>
      <c r="I159" s="239"/>
      <c r="J159" s="235"/>
      <c r="K159" s="235"/>
      <c r="L159" s="240"/>
      <c r="M159" s="241"/>
      <c r="N159" s="242"/>
      <c r="O159" s="242"/>
      <c r="P159" s="242"/>
      <c r="Q159" s="242"/>
      <c r="R159" s="242"/>
      <c r="S159" s="242"/>
      <c r="T159" s="24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4" t="s">
        <v>242</v>
      </c>
      <c r="AU159" s="244" t="s">
        <v>79</v>
      </c>
      <c r="AV159" s="13" t="s">
        <v>79</v>
      </c>
      <c r="AW159" s="13" t="s">
        <v>32</v>
      </c>
      <c r="AX159" s="13" t="s">
        <v>71</v>
      </c>
      <c r="AY159" s="244" t="s">
        <v>227</v>
      </c>
    </row>
    <row r="160" s="14" customFormat="1">
      <c r="A160" s="14"/>
      <c r="B160" s="245"/>
      <c r="C160" s="246"/>
      <c r="D160" s="229" t="s">
        <v>242</v>
      </c>
      <c r="E160" s="247" t="s">
        <v>19</v>
      </c>
      <c r="F160" s="248" t="s">
        <v>244</v>
      </c>
      <c r="G160" s="246"/>
      <c r="H160" s="249">
        <v>8.1600000000000001</v>
      </c>
      <c r="I160" s="250"/>
      <c r="J160" s="246"/>
      <c r="K160" s="246"/>
      <c r="L160" s="251"/>
      <c r="M160" s="252"/>
      <c r="N160" s="253"/>
      <c r="O160" s="253"/>
      <c r="P160" s="253"/>
      <c r="Q160" s="253"/>
      <c r="R160" s="253"/>
      <c r="S160" s="253"/>
      <c r="T160" s="25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5" t="s">
        <v>242</v>
      </c>
      <c r="AU160" s="255" t="s">
        <v>79</v>
      </c>
      <c r="AV160" s="14" t="s">
        <v>122</v>
      </c>
      <c r="AW160" s="14" t="s">
        <v>32</v>
      </c>
      <c r="AX160" s="14" t="s">
        <v>75</v>
      </c>
      <c r="AY160" s="255" t="s">
        <v>227</v>
      </c>
    </row>
    <row r="161" s="2" customFormat="1" ht="90" customHeight="1">
      <c r="A161" s="39"/>
      <c r="B161" s="40"/>
      <c r="C161" s="216" t="s">
        <v>306</v>
      </c>
      <c r="D161" s="216" t="s">
        <v>229</v>
      </c>
      <c r="E161" s="217" t="s">
        <v>307</v>
      </c>
      <c r="F161" s="218" t="s">
        <v>308</v>
      </c>
      <c r="G161" s="219" t="s">
        <v>259</v>
      </c>
      <c r="H161" s="220">
        <v>7.2000000000000002</v>
      </c>
      <c r="I161" s="221"/>
      <c r="J161" s="222">
        <f>ROUND(I161*H161,2)</f>
        <v>0</v>
      </c>
      <c r="K161" s="218" t="s">
        <v>232</v>
      </c>
      <c r="L161" s="45"/>
      <c r="M161" s="223" t="s">
        <v>19</v>
      </c>
      <c r="N161" s="224" t="s">
        <v>42</v>
      </c>
      <c r="O161" s="85"/>
      <c r="P161" s="225">
        <f>O161*H161</f>
        <v>0</v>
      </c>
      <c r="Q161" s="225">
        <v>0</v>
      </c>
      <c r="R161" s="225">
        <f>Q161*H161</f>
        <v>0</v>
      </c>
      <c r="S161" s="225">
        <v>0</v>
      </c>
      <c r="T161" s="226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27" t="s">
        <v>233</v>
      </c>
      <c r="AT161" s="227" t="s">
        <v>229</v>
      </c>
      <c r="AU161" s="227" t="s">
        <v>79</v>
      </c>
      <c r="AY161" s="18" t="s">
        <v>227</v>
      </c>
      <c r="BE161" s="228">
        <f>IF(N161="základní",J161,0)</f>
        <v>0</v>
      </c>
      <c r="BF161" s="228">
        <f>IF(N161="snížená",J161,0)</f>
        <v>0</v>
      </c>
      <c r="BG161" s="228">
        <f>IF(N161="zákl. přenesená",J161,0)</f>
        <v>0</v>
      </c>
      <c r="BH161" s="228">
        <f>IF(N161="sníž. přenesená",J161,0)</f>
        <v>0</v>
      </c>
      <c r="BI161" s="228">
        <f>IF(N161="nulová",J161,0)</f>
        <v>0</v>
      </c>
      <c r="BJ161" s="18" t="s">
        <v>75</v>
      </c>
      <c r="BK161" s="228">
        <f>ROUND(I161*H161,2)</f>
        <v>0</v>
      </c>
      <c r="BL161" s="18" t="s">
        <v>233</v>
      </c>
      <c r="BM161" s="227" t="s">
        <v>309</v>
      </c>
    </row>
    <row r="162" s="13" customFormat="1">
      <c r="A162" s="13"/>
      <c r="B162" s="234"/>
      <c r="C162" s="235"/>
      <c r="D162" s="229" t="s">
        <v>242</v>
      </c>
      <c r="E162" s="236" t="s">
        <v>19</v>
      </c>
      <c r="F162" s="237" t="s">
        <v>310</v>
      </c>
      <c r="G162" s="235"/>
      <c r="H162" s="238">
        <v>7.2000000000000002</v>
      </c>
      <c r="I162" s="239"/>
      <c r="J162" s="235"/>
      <c r="K162" s="235"/>
      <c r="L162" s="240"/>
      <c r="M162" s="241"/>
      <c r="N162" s="242"/>
      <c r="O162" s="242"/>
      <c r="P162" s="242"/>
      <c r="Q162" s="242"/>
      <c r="R162" s="242"/>
      <c r="S162" s="242"/>
      <c r="T162" s="24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4" t="s">
        <v>242</v>
      </c>
      <c r="AU162" s="244" t="s">
        <v>79</v>
      </c>
      <c r="AV162" s="13" t="s">
        <v>79</v>
      </c>
      <c r="AW162" s="13" t="s">
        <v>32</v>
      </c>
      <c r="AX162" s="13" t="s">
        <v>75</v>
      </c>
      <c r="AY162" s="244" t="s">
        <v>227</v>
      </c>
    </row>
    <row r="163" s="2" customFormat="1" ht="90" customHeight="1">
      <c r="A163" s="39"/>
      <c r="B163" s="40"/>
      <c r="C163" s="216" t="s">
        <v>8</v>
      </c>
      <c r="D163" s="216" t="s">
        <v>229</v>
      </c>
      <c r="E163" s="217" t="s">
        <v>311</v>
      </c>
      <c r="F163" s="218" t="s">
        <v>312</v>
      </c>
      <c r="G163" s="219" t="s">
        <v>259</v>
      </c>
      <c r="H163" s="220">
        <v>0.95999999999999996</v>
      </c>
      <c r="I163" s="221"/>
      <c r="J163" s="222">
        <f>ROUND(I163*H163,2)</f>
        <v>0</v>
      </c>
      <c r="K163" s="218" t="s">
        <v>232</v>
      </c>
      <c r="L163" s="45"/>
      <c r="M163" s="223" t="s">
        <v>19</v>
      </c>
      <c r="N163" s="224" t="s">
        <v>42</v>
      </c>
      <c r="O163" s="85"/>
      <c r="P163" s="225">
        <f>O163*H163</f>
        <v>0</v>
      </c>
      <c r="Q163" s="225">
        <v>0</v>
      </c>
      <c r="R163" s="225">
        <f>Q163*H163</f>
        <v>0</v>
      </c>
      <c r="S163" s="225">
        <v>0</v>
      </c>
      <c r="T163" s="226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7" t="s">
        <v>233</v>
      </c>
      <c r="AT163" s="227" t="s">
        <v>229</v>
      </c>
      <c r="AU163" s="227" t="s">
        <v>79</v>
      </c>
      <c r="AY163" s="18" t="s">
        <v>227</v>
      </c>
      <c r="BE163" s="228">
        <f>IF(N163="základní",J163,0)</f>
        <v>0</v>
      </c>
      <c r="BF163" s="228">
        <f>IF(N163="snížená",J163,0)</f>
        <v>0</v>
      </c>
      <c r="BG163" s="228">
        <f>IF(N163="zákl. přenesená",J163,0)</f>
        <v>0</v>
      </c>
      <c r="BH163" s="228">
        <f>IF(N163="sníž. přenesená",J163,0)</f>
        <v>0</v>
      </c>
      <c r="BI163" s="228">
        <f>IF(N163="nulová",J163,0)</f>
        <v>0</v>
      </c>
      <c r="BJ163" s="18" t="s">
        <v>75</v>
      </c>
      <c r="BK163" s="228">
        <f>ROUND(I163*H163,2)</f>
        <v>0</v>
      </c>
      <c r="BL163" s="18" t="s">
        <v>233</v>
      </c>
      <c r="BM163" s="227" t="s">
        <v>313</v>
      </c>
    </row>
    <row r="164" s="13" customFormat="1">
      <c r="A164" s="13"/>
      <c r="B164" s="234"/>
      <c r="C164" s="235"/>
      <c r="D164" s="229" t="s">
        <v>242</v>
      </c>
      <c r="E164" s="236" t="s">
        <v>19</v>
      </c>
      <c r="F164" s="237" t="s">
        <v>314</v>
      </c>
      <c r="G164" s="235"/>
      <c r="H164" s="238">
        <v>0.95999999999999996</v>
      </c>
      <c r="I164" s="239"/>
      <c r="J164" s="235"/>
      <c r="K164" s="235"/>
      <c r="L164" s="240"/>
      <c r="M164" s="241"/>
      <c r="N164" s="242"/>
      <c r="O164" s="242"/>
      <c r="P164" s="242"/>
      <c r="Q164" s="242"/>
      <c r="R164" s="242"/>
      <c r="S164" s="242"/>
      <c r="T164" s="24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4" t="s">
        <v>242</v>
      </c>
      <c r="AU164" s="244" t="s">
        <v>79</v>
      </c>
      <c r="AV164" s="13" t="s">
        <v>79</v>
      </c>
      <c r="AW164" s="13" t="s">
        <v>32</v>
      </c>
      <c r="AX164" s="13" t="s">
        <v>75</v>
      </c>
      <c r="AY164" s="244" t="s">
        <v>227</v>
      </c>
    </row>
    <row r="165" s="12" customFormat="1" ht="22.8" customHeight="1">
      <c r="A165" s="12"/>
      <c r="B165" s="200"/>
      <c r="C165" s="201"/>
      <c r="D165" s="202" t="s">
        <v>70</v>
      </c>
      <c r="E165" s="214" t="s">
        <v>154</v>
      </c>
      <c r="F165" s="214" t="s">
        <v>315</v>
      </c>
      <c r="G165" s="201"/>
      <c r="H165" s="201"/>
      <c r="I165" s="204"/>
      <c r="J165" s="215">
        <f>BK165</f>
        <v>0</v>
      </c>
      <c r="K165" s="201"/>
      <c r="L165" s="206"/>
      <c r="M165" s="207"/>
      <c r="N165" s="208"/>
      <c r="O165" s="208"/>
      <c r="P165" s="209">
        <f>SUM(P166:P181)</f>
        <v>0</v>
      </c>
      <c r="Q165" s="208"/>
      <c r="R165" s="209">
        <f>SUM(R166:R181)</f>
        <v>42.695999999999998</v>
      </c>
      <c r="S165" s="208"/>
      <c r="T165" s="210">
        <f>SUM(T166:T181)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1" t="s">
        <v>75</v>
      </c>
      <c r="AT165" s="212" t="s">
        <v>70</v>
      </c>
      <c r="AU165" s="212" t="s">
        <v>75</v>
      </c>
      <c r="AY165" s="211" t="s">
        <v>227</v>
      </c>
      <c r="BK165" s="213">
        <f>SUM(BK166:BK181)</f>
        <v>0</v>
      </c>
    </row>
    <row r="166" s="2" customFormat="1" ht="66.75" customHeight="1">
      <c r="A166" s="39"/>
      <c r="B166" s="40"/>
      <c r="C166" s="216" t="s">
        <v>316</v>
      </c>
      <c r="D166" s="216" t="s">
        <v>229</v>
      </c>
      <c r="E166" s="217" t="s">
        <v>317</v>
      </c>
      <c r="F166" s="218" t="s">
        <v>318</v>
      </c>
      <c r="G166" s="219" t="s">
        <v>168</v>
      </c>
      <c r="H166" s="220">
        <v>31.302</v>
      </c>
      <c r="I166" s="221"/>
      <c r="J166" s="222">
        <f>ROUND(I166*H166,2)</f>
        <v>0</v>
      </c>
      <c r="K166" s="218" t="s">
        <v>232</v>
      </c>
      <c r="L166" s="45"/>
      <c r="M166" s="223" t="s">
        <v>19</v>
      </c>
      <c r="N166" s="224" t="s">
        <v>42</v>
      </c>
      <c r="O166" s="85"/>
      <c r="P166" s="225">
        <f>O166*H166</f>
        <v>0</v>
      </c>
      <c r="Q166" s="225">
        <v>0</v>
      </c>
      <c r="R166" s="225">
        <f>Q166*H166</f>
        <v>0</v>
      </c>
      <c r="S166" s="225">
        <v>0</v>
      </c>
      <c r="T166" s="226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27" t="s">
        <v>233</v>
      </c>
      <c r="AT166" s="227" t="s">
        <v>229</v>
      </c>
      <c r="AU166" s="227" t="s">
        <v>79</v>
      </c>
      <c r="AY166" s="18" t="s">
        <v>227</v>
      </c>
      <c r="BE166" s="228">
        <f>IF(N166="základní",J166,0)</f>
        <v>0</v>
      </c>
      <c r="BF166" s="228">
        <f>IF(N166="snížená",J166,0)</f>
        <v>0</v>
      </c>
      <c r="BG166" s="228">
        <f>IF(N166="zákl. přenesená",J166,0)</f>
        <v>0</v>
      </c>
      <c r="BH166" s="228">
        <f>IF(N166="sníž. přenesená",J166,0)</f>
        <v>0</v>
      </c>
      <c r="BI166" s="228">
        <f>IF(N166="nulová",J166,0)</f>
        <v>0</v>
      </c>
      <c r="BJ166" s="18" t="s">
        <v>75</v>
      </c>
      <c r="BK166" s="228">
        <f>ROUND(I166*H166,2)</f>
        <v>0</v>
      </c>
      <c r="BL166" s="18" t="s">
        <v>233</v>
      </c>
      <c r="BM166" s="227" t="s">
        <v>319</v>
      </c>
    </row>
    <row r="167" s="13" customFormat="1">
      <c r="A167" s="13"/>
      <c r="B167" s="234"/>
      <c r="C167" s="235"/>
      <c r="D167" s="229" t="s">
        <v>242</v>
      </c>
      <c r="E167" s="236" t="s">
        <v>320</v>
      </c>
      <c r="F167" s="237" t="s">
        <v>321</v>
      </c>
      <c r="G167" s="235"/>
      <c r="H167" s="238">
        <v>31.302</v>
      </c>
      <c r="I167" s="239"/>
      <c r="J167" s="235"/>
      <c r="K167" s="235"/>
      <c r="L167" s="240"/>
      <c r="M167" s="241"/>
      <c r="N167" s="242"/>
      <c r="O167" s="242"/>
      <c r="P167" s="242"/>
      <c r="Q167" s="242"/>
      <c r="R167" s="242"/>
      <c r="S167" s="242"/>
      <c r="T167" s="24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4" t="s">
        <v>242</v>
      </c>
      <c r="AU167" s="244" t="s">
        <v>79</v>
      </c>
      <c r="AV167" s="13" t="s">
        <v>79</v>
      </c>
      <c r="AW167" s="13" t="s">
        <v>32</v>
      </c>
      <c r="AX167" s="13" t="s">
        <v>75</v>
      </c>
      <c r="AY167" s="244" t="s">
        <v>227</v>
      </c>
    </row>
    <row r="168" s="2" customFormat="1" ht="37.8" customHeight="1">
      <c r="A168" s="39"/>
      <c r="B168" s="40"/>
      <c r="C168" s="216" t="s">
        <v>322</v>
      </c>
      <c r="D168" s="216" t="s">
        <v>229</v>
      </c>
      <c r="E168" s="217" t="s">
        <v>323</v>
      </c>
      <c r="F168" s="218" t="s">
        <v>324</v>
      </c>
      <c r="G168" s="219" t="s">
        <v>168</v>
      </c>
      <c r="H168" s="220">
        <v>31.302</v>
      </c>
      <c r="I168" s="221"/>
      <c r="J168" s="222">
        <f>ROUND(I168*H168,2)</f>
        <v>0</v>
      </c>
      <c r="K168" s="218" t="s">
        <v>232</v>
      </c>
      <c r="L168" s="45"/>
      <c r="M168" s="223" t="s">
        <v>19</v>
      </c>
      <c r="N168" s="224" t="s">
        <v>42</v>
      </c>
      <c r="O168" s="85"/>
      <c r="P168" s="225">
        <f>O168*H168</f>
        <v>0</v>
      </c>
      <c r="Q168" s="225">
        <v>0</v>
      </c>
      <c r="R168" s="225">
        <f>Q168*H168</f>
        <v>0</v>
      </c>
      <c r="S168" s="225">
        <v>0</v>
      </c>
      <c r="T168" s="226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7" t="s">
        <v>233</v>
      </c>
      <c r="AT168" s="227" t="s">
        <v>229</v>
      </c>
      <c r="AU168" s="227" t="s">
        <v>79</v>
      </c>
      <c r="AY168" s="18" t="s">
        <v>227</v>
      </c>
      <c r="BE168" s="228">
        <f>IF(N168="základní",J168,0)</f>
        <v>0</v>
      </c>
      <c r="BF168" s="228">
        <f>IF(N168="snížená",J168,0)</f>
        <v>0</v>
      </c>
      <c r="BG168" s="228">
        <f>IF(N168="zákl. přenesená",J168,0)</f>
        <v>0</v>
      </c>
      <c r="BH168" s="228">
        <f>IF(N168="sníž. přenesená",J168,0)</f>
        <v>0</v>
      </c>
      <c r="BI168" s="228">
        <f>IF(N168="nulová",J168,0)</f>
        <v>0</v>
      </c>
      <c r="BJ168" s="18" t="s">
        <v>75</v>
      </c>
      <c r="BK168" s="228">
        <f>ROUND(I168*H168,2)</f>
        <v>0</v>
      </c>
      <c r="BL168" s="18" t="s">
        <v>233</v>
      </c>
      <c r="BM168" s="227" t="s">
        <v>325</v>
      </c>
    </row>
    <row r="169" s="13" customFormat="1">
      <c r="A169" s="13"/>
      <c r="B169" s="234"/>
      <c r="C169" s="235"/>
      <c r="D169" s="229" t="s">
        <v>242</v>
      </c>
      <c r="E169" s="236" t="s">
        <v>19</v>
      </c>
      <c r="F169" s="237" t="s">
        <v>326</v>
      </c>
      <c r="G169" s="235"/>
      <c r="H169" s="238">
        <v>31.302</v>
      </c>
      <c r="I169" s="239"/>
      <c r="J169" s="235"/>
      <c r="K169" s="235"/>
      <c r="L169" s="240"/>
      <c r="M169" s="241"/>
      <c r="N169" s="242"/>
      <c r="O169" s="242"/>
      <c r="P169" s="242"/>
      <c r="Q169" s="242"/>
      <c r="R169" s="242"/>
      <c r="S169" s="242"/>
      <c r="T169" s="24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4" t="s">
        <v>242</v>
      </c>
      <c r="AU169" s="244" t="s">
        <v>79</v>
      </c>
      <c r="AV169" s="13" t="s">
        <v>79</v>
      </c>
      <c r="AW169" s="13" t="s">
        <v>32</v>
      </c>
      <c r="AX169" s="13" t="s">
        <v>71</v>
      </c>
      <c r="AY169" s="244" t="s">
        <v>227</v>
      </c>
    </row>
    <row r="170" s="14" customFormat="1">
      <c r="A170" s="14"/>
      <c r="B170" s="245"/>
      <c r="C170" s="246"/>
      <c r="D170" s="229" t="s">
        <v>242</v>
      </c>
      <c r="E170" s="247" t="s">
        <v>166</v>
      </c>
      <c r="F170" s="248" t="s">
        <v>244</v>
      </c>
      <c r="G170" s="246"/>
      <c r="H170" s="249">
        <v>31.302</v>
      </c>
      <c r="I170" s="250"/>
      <c r="J170" s="246"/>
      <c r="K170" s="246"/>
      <c r="L170" s="251"/>
      <c r="M170" s="252"/>
      <c r="N170" s="253"/>
      <c r="O170" s="253"/>
      <c r="P170" s="253"/>
      <c r="Q170" s="253"/>
      <c r="R170" s="253"/>
      <c r="S170" s="253"/>
      <c r="T170" s="25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5" t="s">
        <v>242</v>
      </c>
      <c r="AU170" s="255" t="s">
        <v>79</v>
      </c>
      <c r="AV170" s="14" t="s">
        <v>122</v>
      </c>
      <c r="AW170" s="14" t="s">
        <v>32</v>
      </c>
      <c r="AX170" s="14" t="s">
        <v>75</v>
      </c>
      <c r="AY170" s="255" t="s">
        <v>227</v>
      </c>
    </row>
    <row r="171" s="2" customFormat="1" ht="16.5" customHeight="1">
      <c r="A171" s="39"/>
      <c r="B171" s="40"/>
      <c r="C171" s="266" t="s">
        <v>327</v>
      </c>
      <c r="D171" s="266" t="s">
        <v>328</v>
      </c>
      <c r="E171" s="267" t="s">
        <v>329</v>
      </c>
      <c r="F171" s="268" t="s">
        <v>330</v>
      </c>
      <c r="G171" s="269" t="s">
        <v>259</v>
      </c>
      <c r="H171" s="270">
        <v>42.695999999999998</v>
      </c>
      <c r="I171" s="271"/>
      <c r="J171" s="272">
        <f>ROUND(I171*H171,2)</f>
        <v>0</v>
      </c>
      <c r="K171" s="268" t="s">
        <v>232</v>
      </c>
      <c r="L171" s="273"/>
      <c r="M171" s="274" t="s">
        <v>19</v>
      </c>
      <c r="N171" s="275" t="s">
        <v>42</v>
      </c>
      <c r="O171" s="85"/>
      <c r="P171" s="225">
        <f>O171*H171</f>
        <v>0</v>
      </c>
      <c r="Q171" s="225">
        <v>1</v>
      </c>
      <c r="R171" s="225">
        <f>Q171*H171</f>
        <v>42.695999999999998</v>
      </c>
      <c r="S171" s="225">
        <v>0</v>
      </c>
      <c r="T171" s="226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27" t="s">
        <v>331</v>
      </c>
      <c r="AT171" s="227" t="s">
        <v>328</v>
      </c>
      <c r="AU171" s="227" t="s">
        <v>79</v>
      </c>
      <c r="AY171" s="18" t="s">
        <v>227</v>
      </c>
      <c r="BE171" s="228">
        <f>IF(N171="základní",J171,0)</f>
        <v>0</v>
      </c>
      <c r="BF171" s="228">
        <f>IF(N171="snížená",J171,0)</f>
        <v>0</v>
      </c>
      <c r="BG171" s="228">
        <f>IF(N171="zákl. přenesená",J171,0)</f>
        <v>0</v>
      </c>
      <c r="BH171" s="228">
        <f>IF(N171="sníž. přenesená",J171,0)</f>
        <v>0</v>
      </c>
      <c r="BI171" s="228">
        <f>IF(N171="nulová",J171,0)</f>
        <v>0</v>
      </c>
      <c r="BJ171" s="18" t="s">
        <v>75</v>
      </c>
      <c r="BK171" s="228">
        <f>ROUND(I171*H171,2)</f>
        <v>0</v>
      </c>
      <c r="BL171" s="18" t="s">
        <v>331</v>
      </c>
      <c r="BM171" s="227" t="s">
        <v>332</v>
      </c>
    </row>
    <row r="172" s="13" customFormat="1">
      <c r="A172" s="13"/>
      <c r="B172" s="234"/>
      <c r="C172" s="235"/>
      <c r="D172" s="229" t="s">
        <v>242</v>
      </c>
      <c r="E172" s="236" t="s">
        <v>333</v>
      </c>
      <c r="F172" s="237" t="s">
        <v>334</v>
      </c>
      <c r="G172" s="235"/>
      <c r="H172" s="238">
        <v>42.695999999999998</v>
      </c>
      <c r="I172" s="239"/>
      <c r="J172" s="235"/>
      <c r="K172" s="235"/>
      <c r="L172" s="240"/>
      <c r="M172" s="241"/>
      <c r="N172" s="242"/>
      <c r="O172" s="242"/>
      <c r="P172" s="242"/>
      <c r="Q172" s="242"/>
      <c r="R172" s="242"/>
      <c r="S172" s="242"/>
      <c r="T172" s="24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4" t="s">
        <v>242</v>
      </c>
      <c r="AU172" s="244" t="s">
        <v>79</v>
      </c>
      <c r="AV172" s="13" t="s">
        <v>79</v>
      </c>
      <c r="AW172" s="13" t="s">
        <v>32</v>
      </c>
      <c r="AX172" s="13" t="s">
        <v>75</v>
      </c>
      <c r="AY172" s="244" t="s">
        <v>227</v>
      </c>
    </row>
    <row r="173" s="2" customFormat="1" ht="62.7" customHeight="1">
      <c r="A173" s="39"/>
      <c r="B173" s="40"/>
      <c r="C173" s="216" t="s">
        <v>335</v>
      </c>
      <c r="D173" s="216" t="s">
        <v>229</v>
      </c>
      <c r="E173" s="217" t="s">
        <v>257</v>
      </c>
      <c r="F173" s="218" t="s">
        <v>258</v>
      </c>
      <c r="G173" s="219" t="s">
        <v>259</v>
      </c>
      <c r="H173" s="220">
        <v>56.344000000000001</v>
      </c>
      <c r="I173" s="221"/>
      <c r="J173" s="222">
        <f>ROUND(I173*H173,2)</f>
        <v>0</v>
      </c>
      <c r="K173" s="218" t="s">
        <v>232</v>
      </c>
      <c r="L173" s="45"/>
      <c r="M173" s="223" t="s">
        <v>19</v>
      </c>
      <c r="N173" s="224" t="s">
        <v>42</v>
      </c>
      <c r="O173" s="85"/>
      <c r="P173" s="225">
        <f>O173*H173</f>
        <v>0</v>
      </c>
      <c r="Q173" s="225">
        <v>0</v>
      </c>
      <c r="R173" s="225">
        <f>Q173*H173</f>
        <v>0</v>
      </c>
      <c r="S173" s="225">
        <v>0</v>
      </c>
      <c r="T173" s="226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27" t="s">
        <v>233</v>
      </c>
      <c r="AT173" s="227" t="s">
        <v>229</v>
      </c>
      <c r="AU173" s="227" t="s">
        <v>79</v>
      </c>
      <c r="AY173" s="18" t="s">
        <v>227</v>
      </c>
      <c r="BE173" s="228">
        <f>IF(N173="základní",J173,0)</f>
        <v>0</v>
      </c>
      <c r="BF173" s="228">
        <f>IF(N173="snížená",J173,0)</f>
        <v>0</v>
      </c>
      <c r="BG173" s="228">
        <f>IF(N173="zákl. přenesená",J173,0)</f>
        <v>0</v>
      </c>
      <c r="BH173" s="228">
        <f>IF(N173="sníž. přenesená",J173,0)</f>
        <v>0</v>
      </c>
      <c r="BI173" s="228">
        <f>IF(N173="nulová",J173,0)</f>
        <v>0</v>
      </c>
      <c r="BJ173" s="18" t="s">
        <v>75</v>
      </c>
      <c r="BK173" s="228">
        <f>ROUND(I173*H173,2)</f>
        <v>0</v>
      </c>
      <c r="BL173" s="18" t="s">
        <v>233</v>
      </c>
      <c r="BM173" s="227" t="s">
        <v>336</v>
      </c>
    </row>
    <row r="174" s="2" customFormat="1">
      <c r="A174" s="39"/>
      <c r="B174" s="40"/>
      <c r="C174" s="41"/>
      <c r="D174" s="229" t="s">
        <v>240</v>
      </c>
      <c r="E174" s="41"/>
      <c r="F174" s="230" t="s">
        <v>261</v>
      </c>
      <c r="G174" s="41"/>
      <c r="H174" s="41"/>
      <c r="I174" s="231"/>
      <c r="J174" s="41"/>
      <c r="K174" s="41"/>
      <c r="L174" s="45"/>
      <c r="M174" s="232"/>
      <c r="N174" s="233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240</v>
      </c>
      <c r="AU174" s="18" t="s">
        <v>79</v>
      </c>
    </row>
    <row r="175" s="13" customFormat="1">
      <c r="A175" s="13"/>
      <c r="B175" s="234"/>
      <c r="C175" s="235"/>
      <c r="D175" s="229" t="s">
        <v>242</v>
      </c>
      <c r="E175" s="236" t="s">
        <v>19</v>
      </c>
      <c r="F175" s="237" t="s">
        <v>337</v>
      </c>
      <c r="G175" s="235"/>
      <c r="H175" s="238">
        <v>56.344000000000001</v>
      </c>
      <c r="I175" s="239"/>
      <c r="J175" s="235"/>
      <c r="K175" s="235"/>
      <c r="L175" s="240"/>
      <c r="M175" s="241"/>
      <c r="N175" s="242"/>
      <c r="O175" s="242"/>
      <c r="P175" s="242"/>
      <c r="Q175" s="242"/>
      <c r="R175" s="242"/>
      <c r="S175" s="242"/>
      <c r="T175" s="24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4" t="s">
        <v>242</v>
      </c>
      <c r="AU175" s="244" t="s">
        <v>79</v>
      </c>
      <c r="AV175" s="13" t="s">
        <v>79</v>
      </c>
      <c r="AW175" s="13" t="s">
        <v>32</v>
      </c>
      <c r="AX175" s="13" t="s">
        <v>75</v>
      </c>
      <c r="AY175" s="244" t="s">
        <v>227</v>
      </c>
    </row>
    <row r="176" s="2" customFormat="1" ht="49.05" customHeight="1">
      <c r="A176" s="39"/>
      <c r="B176" s="40"/>
      <c r="C176" s="216" t="s">
        <v>338</v>
      </c>
      <c r="D176" s="216" t="s">
        <v>229</v>
      </c>
      <c r="E176" s="217" t="s">
        <v>264</v>
      </c>
      <c r="F176" s="218" t="s">
        <v>265</v>
      </c>
      <c r="G176" s="219" t="s">
        <v>259</v>
      </c>
      <c r="H176" s="220">
        <v>56.344000000000001</v>
      </c>
      <c r="I176" s="221"/>
      <c r="J176" s="222">
        <f>ROUND(I176*H176,2)</f>
        <v>0</v>
      </c>
      <c r="K176" s="218" t="s">
        <v>232</v>
      </c>
      <c r="L176" s="45"/>
      <c r="M176" s="223" t="s">
        <v>19</v>
      </c>
      <c r="N176" s="224" t="s">
        <v>42</v>
      </c>
      <c r="O176" s="85"/>
      <c r="P176" s="225">
        <f>O176*H176</f>
        <v>0</v>
      </c>
      <c r="Q176" s="225">
        <v>0</v>
      </c>
      <c r="R176" s="225">
        <f>Q176*H176</f>
        <v>0</v>
      </c>
      <c r="S176" s="225">
        <v>0</v>
      </c>
      <c r="T176" s="226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27" t="s">
        <v>233</v>
      </c>
      <c r="AT176" s="227" t="s">
        <v>229</v>
      </c>
      <c r="AU176" s="227" t="s">
        <v>79</v>
      </c>
      <c r="AY176" s="18" t="s">
        <v>227</v>
      </c>
      <c r="BE176" s="228">
        <f>IF(N176="základní",J176,0)</f>
        <v>0</v>
      </c>
      <c r="BF176" s="228">
        <f>IF(N176="snížená",J176,0)</f>
        <v>0</v>
      </c>
      <c r="BG176" s="228">
        <f>IF(N176="zákl. přenesená",J176,0)</f>
        <v>0</v>
      </c>
      <c r="BH176" s="228">
        <f>IF(N176="sníž. přenesená",J176,0)</f>
        <v>0</v>
      </c>
      <c r="BI176" s="228">
        <f>IF(N176="nulová",J176,0)</f>
        <v>0</v>
      </c>
      <c r="BJ176" s="18" t="s">
        <v>75</v>
      </c>
      <c r="BK176" s="228">
        <f>ROUND(I176*H176,2)</f>
        <v>0</v>
      </c>
      <c r="BL176" s="18" t="s">
        <v>233</v>
      </c>
      <c r="BM176" s="227" t="s">
        <v>339</v>
      </c>
    </row>
    <row r="177" s="13" customFormat="1">
      <c r="A177" s="13"/>
      <c r="B177" s="234"/>
      <c r="C177" s="235"/>
      <c r="D177" s="229" t="s">
        <v>242</v>
      </c>
      <c r="E177" s="236" t="s">
        <v>19</v>
      </c>
      <c r="F177" s="237" t="s">
        <v>337</v>
      </c>
      <c r="G177" s="235"/>
      <c r="H177" s="238">
        <v>56.344000000000001</v>
      </c>
      <c r="I177" s="239"/>
      <c r="J177" s="235"/>
      <c r="K177" s="235"/>
      <c r="L177" s="240"/>
      <c r="M177" s="241"/>
      <c r="N177" s="242"/>
      <c r="O177" s="242"/>
      <c r="P177" s="242"/>
      <c r="Q177" s="242"/>
      <c r="R177" s="242"/>
      <c r="S177" s="242"/>
      <c r="T177" s="24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4" t="s">
        <v>242</v>
      </c>
      <c r="AU177" s="244" t="s">
        <v>79</v>
      </c>
      <c r="AV177" s="13" t="s">
        <v>79</v>
      </c>
      <c r="AW177" s="13" t="s">
        <v>32</v>
      </c>
      <c r="AX177" s="13" t="s">
        <v>75</v>
      </c>
      <c r="AY177" s="244" t="s">
        <v>227</v>
      </c>
    </row>
    <row r="178" s="2" customFormat="1" ht="78" customHeight="1">
      <c r="A178" s="39"/>
      <c r="B178" s="40"/>
      <c r="C178" s="216" t="s">
        <v>7</v>
      </c>
      <c r="D178" s="216" t="s">
        <v>229</v>
      </c>
      <c r="E178" s="217" t="s">
        <v>340</v>
      </c>
      <c r="F178" s="218" t="s">
        <v>341</v>
      </c>
      <c r="G178" s="219" t="s">
        <v>259</v>
      </c>
      <c r="H178" s="220">
        <v>42.695999999999998</v>
      </c>
      <c r="I178" s="221"/>
      <c r="J178" s="222">
        <f>ROUND(I178*H178,2)</f>
        <v>0</v>
      </c>
      <c r="K178" s="218" t="s">
        <v>232</v>
      </c>
      <c r="L178" s="45"/>
      <c r="M178" s="223" t="s">
        <v>19</v>
      </c>
      <c r="N178" s="224" t="s">
        <v>42</v>
      </c>
      <c r="O178" s="85"/>
      <c r="P178" s="225">
        <f>O178*H178</f>
        <v>0</v>
      </c>
      <c r="Q178" s="225">
        <v>0</v>
      </c>
      <c r="R178" s="225">
        <f>Q178*H178</f>
        <v>0</v>
      </c>
      <c r="S178" s="225">
        <v>0</v>
      </c>
      <c r="T178" s="226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27" t="s">
        <v>233</v>
      </c>
      <c r="AT178" s="227" t="s">
        <v>229</v>
      </c>
      <c r="AU178" s="227" t="s">
        <v>79</v>
      </c>
      <c r="AY178" s="18" t="s">
        <v>227</v>
      </c>
      <c r="BE178" s="228">
        <f>IF(N178="základní",J178,0)</f>
        <v>0</v>
      </c>
      <c r="BF178" s="228">
        <f>IF(N178="snížená",J178,0)</f>
        <v>0</v>
      </c>
      <c r="BG178" s="228">
        <f>IF(N178="zákl. přenesená",J178,0)</f>
        <v>0</v>
      </c>
      <c r="BH178" s="228">
        <f>IF(N178="sníž. přenesená",J178,0)</f>
        <v>0</v>
      </c>
      <c r="BI178" s="228">
        <f>IF(N178="nulová",J178,0)</f>
        <v>0</v>
      </c>
      <c r="BJ178" s="18" t="s">
        <v>75</v>
      </c>
      <c r="BK178" s="228">
        <f>ROUND(I178*H178,2)</f>
        <v>0</v>
      </c>
      <c r="BL178" s="18" t="s">
        <v>233</v>
      </c>
      <c r="BM178" s="227" t="s">
        <v>342</v>
      </c>
    </row>
    <row r="179" s="13" customFormat="1">
      <c r="A179" s="13"/>
      <c r="B179" s="234"/>
      <c r="C179" s="235"/>
      <c r="D179" s="229" t="s">
        <v>242</v>
      </c>
      <c r="E179" s="236" t="s">
        <v>19</v>
      </c>
      <c r="F179" s="237" t="s">
        <v>343</v>
      </c>
      <c r="G179" s="235"/>
      <c r="H179" s="238">
        <v>42.695999999999998</v>
      </c>
      <c r="I179" s="239"/>
      <c r="J179" s="235"/>
      <c r="K179" s="235"/>
      <c r="L179" s="240"/>
      <c r="M179" s="241"/>
      <c r="N179" s="242"/>
      <c r="O179" s="242"/>
      <c r="P179" s="242"/>
      <c r="Q179" s="242"/>
      <c r="R179" s="242"/>
      <c r="S179" s="242"/>
      <c r="T179" s="24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4" t="s">
        <v>242</v>
      </c>
      <c r="AU179" s="244" t="s">
        <v>79</v>
      </c>
      <c r="AV179" s="13" t="s">
        <v>79</v>
      </c>
      <c r="AW179" s="13" t="s">
        <v>32</v>
      </c>
      <c r="AX179" s="13" t="s">
        <v>75</v>
      </c>
      <c r="AY179" s="244" t="s">
        <v>227</v>
      </c>
    </row>
    <row r="180" s="2" customFormat="1" ht="44.25" customHeight="1">
      <c r="A180" s="39"/>
      <c r="B180" s="40"/>
      <c r="C180" s="216" t="s">
        <v>344</v>
      </c>
      <c r="D180" s="216" t="s">
        <v>229</v>
      </c>
      <c r="E180" s="217" t="s">
        <v>345</v>
      </c>
      <c r="F180" s="218" t="s">
        <v>346</v>
      </c>
      <c r="G180" s="219" t="s">
        <v>238</v>
      </c>
      <c r="H180" s="220">
        <v>1</v>
      </c>
      <c r="I180" s="221"/>
      <c r="J180" s="222">
        <f>ROUND(I180*H180,2)</f>
        <v>0</v>
      </c>
      <c r="K180" s="218" t="s">
        <v>232</v>
      </c>
      <c r="L180" s="45"/>
      <c r="M180" s="223" t="s">
        <v>19</v>
      </c>
      <c r="N180" s="224" t="s">
        <v>42</v>
      </c>
      <c r="O180" s="85"/>
      <c r="P180" s="225">
        <f>O180*H180</f>
        <v>0</v>
      </c>
      <c r="Q180" s="225">
        <v>0</v>
      </c>
      <c r="R180" s="225">
        <f>Q180*H180</f>
        <v>0</v>
      </c>
      <c r="S180" s="225">
        <v>0</v>
      </c>
      <c r="T180" s="226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27" t="s">
        <v>233</v>
      </c>
      <c r="AT180" s="227" t="s">
        <v>229</v>
      </c>
      <c r="AU180" s="227" t="s">
        <v>79</v>
      </c>
      <c r="AY180" s="18" t="s">
        <v>227</v>
      </c>
      <c r="BE180" s="228">
        <f>IF(N180="základní",J180,0)</f>
        <v>0</v>
      </c>
      <c r="BF180" s="228">
        <f>IF(N180="snížená",J180,0)</f>
        <v>0</v>
      </c>
      <c r="BG180" s="228">
        <f>IF(N180="zákl. přenesená",J180,0)</f>
        <v>0</v>
      </c>
      <c r="BH180" s="228">
        <f>IF(N180="sníž. přenesená",J180,0)</f>
        <v>0</v>
      </c>
      <c r="BI180" s="228">
        <f>IF(N180="nulová",J180,0)</f>
        <v>0</v>
      </c>
      <c r="BJ180" s="18" t="s">
        <v>75</v>
      </c>
      <c r="BK180" s="228">
        <f>ROUND(I180*H180,2)</f>
        <v>0</v>
      </c>
      <c r="BL180" s="18" t="s">
        <v>233</v>
      </c>
      <c r="BM180" s="227" t="s">
        <v>347</v>
      </c>
    </row>
    <row r="181" s="13" customFormat="1">
      <c r="A181" s="13"/>
      <c r="B181" s="234"/>
      <c r="C181" s="235"/>
      <c r="D181" s="229" t="s">
        <v>242</v>
      </c>
      <c r="E181" s="236" t="s">
        <v>19</v>
      </c>
      <c r="F181" s="237" t="s">
        <v>348</v>
      </c>
      <c r="G181" s="235"/>
      <c r="H181" s="238">
        <v>1</v>
      </c>
      <c r="I181" s="239"/>
      <c r="J181" s="235"/>
      <c r="K181" s="235"/>
      <c r="L181" s="240"/>
      <c r="M181" s="241"/>
      <c r="N181" s="242"/>
      <c r="O181" s="242"/>
      <c r="P181" s="242"/>
      <c r="Q181" s="242"/>
      <c r="R181" s="242"/>
      <c r="S181" s="242"/>
      <c r="T181" s="24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4" t="s">
        <v>242</v>
      </c>
      <c r="AU181" s="244" t="s">
        <v>79</v>
      </c>
      <c r="AV181" s="13" t="s">
        <v>79</v>
      </c>
      <c r="AW181" s="13" t="s">
        <v>32</v>
      </c>
      <c r="AX181" s="13" t="s">
        <v>75</v>
      </c>
      <c r="AY181" s="244" t="s">
        <v>227</v>
      </c>
    </row>
    <row r="182" s="12" customFormat="1" ht="22.8" customHeight="1">
      <c r="A182" s="12"/>
      <c r="B182" s="200"/>
      <c r="C182" s="201"/>
      <c r="D182" s="202" t="s">
        <v>70</v>
      </c>
      <c r="E182" s="214" t="s">
        <v>274</v>
      </c>
      <c r="F182" s="214" t="s">
        <v>349</v>
      </c>
      <c r="G182" s="201"/>
      <c r="H182" s="201"/>
      <c r="I182" s="204"/>
      <c r="J182" s="215">
        <f>BK182</f>
        <v>0</v>
      </c>
      <c r="K182" s="201"/>
      <c r="L182" s="206"/>
      <c r="M182" s="207"/>
      <c r="N182" s="208"/>
      <c r="O182" s="208"/>
      <c r="P182" s="209">
        <f>SUM(P183:P197)</f>
        <v>0</v>
      </c>
      <c r="Q182" s="208"/>
      <c r="R182" s="209">
        <f>SUM(R183:R197)</f>
        <v>0.5882400000000001</v>
      </c>
      <c r="S182" s="208"/>
      <c r="T182" s="210">
        <f>SUM(T183:T197)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11" t="s">
        <v>75</v>
      </c>
      <c r="AT182" s="212" t="s">
        <v>70</v>
      </c>
      <c r="AU182" s="212" t="s">
        <v>75</v>
      </c>
      <c r="AY182" s="211" t="s">
        <v>227</v>
      </c>
      <c r="BK182" s="213">
        <f>SUM(BK183:BK197)</f>
        <v>0</v>
      </c>
    </row>
    <row r="183" s="2" customFormat="1" ht="16.5" customHeight="1">
      <c r="A183" s="39"/>
      <c r="B183" s="40"/>
      <c r="C183" s="266" t="s">
        <v>350</v>
      </c>
      <c r="D183" s="266" t="s">
        <v>328</v>
      </c>
      <c r="E183" s="267" t="s">
        <v>351</v>
      </c>
      <c r="F183" s="268" t="s">
        <v>352</v>
      </c>
      <c r="G183" s="269" t="s">
        <v>238</v>
      </c>
      <c r="H183" s="270">
        <v>120</v>
      </c>
      <c r="I183" s="271"/>
      <c r="J183" s="272">
        <f>ROUND(I183*H183,2)</f>
        <v>0</v>
      </c>
      <c r="K183" s="268" t="s">
        <v>232</v>
      </c>
      <c r="L183" s="273"/>
      <c r="M183" s="274" t="s">
        <v>19</v>
      </c>
      <c r="N183" s="275" t="s">
        <v>42</v>
      </c>
      <c r="O183" s="85"/>
      <c r="P183" s="225">
        <f>O183*H183</f>
        <v>0</v>
      </c>
      <c r="Q183" s="225">
        <v>0.0010499999999999999</v>
      </c>
      <c r="R183" s="225">
        <f>Q183*H183</f>
        <v>0.126</v>
      </c>
      <c r="S183" s="225">
        <v>0</v>
      </c>
      <c r="T183" s="226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27" t="s">
        <v>331</v>
      </c>
      <c r="AT183" s="227" t="s">
        <v>328</v>
      </c>
      <c r="AU183" s="227" t="s">
        <v>79</v>
      </c>
      <c r="AY183" s="18" t="s">
        <v>227</v>
      </c>
      <c r="BE183" s="228">
        <f>IF(N183="základní",J183,0)</f>
        <v>0</v>
      </c>
      <c r="BF183" s="228">
        <f>IF(N183="snížená",J183,0)</f>
        <v>0</v>
      </c>
      <c r="BG183" s="228">
        <f>IF(N183="zákl. přenesená",J183,0)</f>
        <v>0</v>
      </c>
      <c r="BH183" s="228">
        <f>IF(N183="sníž. přenesená",J183,0)</f>
        <v>0</v>
      </c>
      <c r="BI183" s="228">
        <f>IF(N183="nulová",J183,0)</f>
        <v>0</v>
      </c>
      <c r="BJ183" s="18" t="s">
        <v>75</v>
      </c>
      <c r="BK183" s="228">
        <f>ROUND(I183*H183,2)</f>
        <v>0</v>
      </c>
      <c r="BL183" s="18" t="s">
        <v>331</v>
      </c>
      <c r="BM183" s="227" t="s">
        <v>353</v>
      </c>
    </row>
    <row r="184" s="13" customFormat="1">
      <c r="A184" s="13"/>
      <c r="B184" s="234"/>
      <c r="C184" s="235"/>
      <c r="D184" s="229" t="s">
        <v>242</v>
      </c>
      <c r="E184" s="236" t="s">
        <v>19</v>
      </c>
      <c r="F184" s="237" t="s">
        <v>184</v>
      </c>
      <c r="G184" s="235"/>
      <c r="H184" s="238">
        <v>120</v>
      </c>
      <c r="I184" s="239"/>
      <c r="J184" s="235"/>
      <c r="K184" s="235"/>
      <c r="L184" s="240"/>
      <c r="M184" s="241"/>
      <c r="N184" s="242"/>
      <c r="O184" s="242"/>
      <c r="P184" s="242"/>
      <c r="Q184" s="242"/>
      <c r="R184" s="242"/>
      <c r="S184" s="242"/>
      <c r="T184" s="24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4" t="s">
        <v>242</v>
      </c>
      <c r="AU184" s="244" t="s">
        <v>79</v>
      </c>
      <c r="AV184" s="13" t="s">
        <v>79</v>
      </c>
      <c r="AW184" s="13" t="s">
        <v>32</v>
      </c>
      <c r="AX184" s="13" t="s">
        <v>71</v>
      </c>
      <c r="AY184" s="244" t="s">
        <v>227</v>
      </c>
    </row>
    <row r="185" s="2" customFormat="1" ht="16.5" customHeight="1">
      <c r="A185" s="39"/>
      <c r="B185" s="40"/>
      <c r="C185" s="266" t="s">
        <v>354</v>
      </c>
      <c r="D185" s="266" t="s">
        <v>328</v>
      </c>
      <c r="E185" s="267" t="s">
        <v>355</v>
      </c>
      <c r="F185" s="268" t="s">
        <v>356</v>
      </c>
      <c r="G185" s="269" t="s">
        <v>238</v>
      </c>
      <c r="H185" s="270">
        <v>336</v>
      </c>
      <c r="I185" s="271"/>
      <c r="J185" s="272">
        <f>ROUND(I185*H185,2)</f>
        <v>0</v>
      </c>
      <c r="K185" s="268" t="s">
        <v>232</v>
      </c>
      <c r="L185" s="273"/>
      <c r="M185" s="274" t="s">
        <v>19</v>
      </c>
      <c r="N185" s="275" t="s">
        <v>42</v>
      </c>
      <c r="O185" s="85"/>
      <c r="P185" s="225">
        <f>O185*H185</f>
        <v>0</v>
      </c>
      <c r="Q185" s="225">
        <v>0.0010499999999999999</v>
      </c>
      <c r="R185" s="225">
        <f>Q185*H185</f>
        <v>0.3528</v>
      </c>
      <c r="S185" s="225">
        <v>0</v>
      </c>
      <c r="T185" s="226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27" t="s">
        <v>331</v>
      </c>
      <c r="AT185" s="227" t="s">
        <v>328</v>
      </c>
      <c r="AU185" s="227" t="s">
        <v>79</v>
      </c>
      <c r="AY185" s="18" t="s">
        <v>227</v>
      </c>
      <c r="BE185" s="228">
        <f>IF(N185="základní",J185,0)</f>
        <v>0</v>
      </c>
      <c r="BF185" s="228">
        <f>IF(N185="snížená",J185,0)</f>
        <v>0</v>
      </c>
      <c r="BG185" s="228">
        <f>IF(N185="zákl. přenesená",J185,0)</f>
        <v>0</v>
      </c>
      <c r="BH185" s="228">
        <f>IF(N185="sníž. přenesená",J185,0)</f>
        <v>0</v>
      </c>
      <c r="BI185" s="228">
        <f>IF(N185="nulová",J185,0)</f>
        <v>0</v>
      </c>
      <c r="BJ185" s="18" t="s">
        <v>75</v>
      </c>
      <c r="BK185" s="228">
        <f>ROUND(I185*H185,2)</f>
        <v>0</v>
      </c>
      <c r="BL185" s="18" t="s">
        <v>331</v>
      </c>
      <c r="BM185" s="227" t="s">
        <v>357</v>
      </c>
    </row>
    <row r="186" s="13" customFormat="1">
      <c r="A186" s="13"/>
      <c r="B186" s="234"/>
      <c r="C186" s="235"/>
      <c r="D186" s="229" t="s">
        <v>242</v>
      </c>
      <c r="E186" s="236" t="s">
        <v>19</v>
      </c>
      <c r="F186" s="237" t="s">
        <v>358</v>
      </c>
      <c r="G186" s="235"/>
      <c r="H186" s="238">
        <v>400</v>
      </c>
      <c r="I186" s="239"/>
      <c r="J186" s="235"/>
      <c r="K186" s="235"/>
      <c r="L186" s="240"/>
      <c r="M186" s="241"/>
      <c r="N186" s="242"/>
      <c r="O186" s="242"/>
      <c r="P186" s="242"/>
      <c r="Q186" s="242"/>
      <c r="R186" s="242"/>
      <c r="S186" s="242"/>
      <c r="T186" s="24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4" t="s">
        <v>242</v>
      </c>
      <c r="AU186" s="244" t="s">
        <v>79</v>
      </c>
      <c r="AV186" s="13" t="s">
        <v>79</v>
      </c>
      <c r="AW186" s="13" t="s">
        <v>32</v>
      </c>
      <c r="AX186" s="13" t="s">
        <v>71</v>
      </c>
      <c r="AY186" s="244" t="s">
        <v>227</v>
      </c>
    </row>
    <row r="187" s="13" customFormat="1">
      <c r="A187" s="13"/>
      <c r="B187" s="234"/>
      <c r="C187" s="235"/>
      <c r="D187" s="229" t="s">
        <v>242</v>
      </c>
      <c r="E187" s="236" t="s">
        <v>19</v>
      </c>
      <c r="F187" s="237" t="s">
        <v>359</v>
      </c>
      <c r="G187" s="235"/>
      <c r="H187" s="238">
        <v>56</v>
      </c>
      <c r="I187" s="239"/>
      <c r="J187" s="235"/>
      <c r="K187" s="235"/>
      <c r="L187" s="240"/>
      <c r="M187" s="241"/>
      <c r="N187" s="242"/>
      <c r="O187" s="242"/>
      <c r="P187" s="242"/>
      <c r="Q187" s="242"/>
      <c r="R187" s="242"/>
      <c r="S187" s="242"/>
      <c r="T187" s="24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4" t="s">
        <v>242</v>
      </c>
      <c r="AU187" s="244" t="s">
        <v>79</v>
      </c>
      <c r="AV187" s="13" t="s">
        <v>79</v>
      </c>
      <c r="AW187" s="13" t="s">
        <v>32</v>
      </c>
      <c r="AX187" s="13" t="s">
        <v>71</v>
      </c>
      <c r="AY187" s="244" t="s">
        <v>227</v>
      </c>
    </row>
    <row r="188" s="13" customFormat="1">
      <c r="A188" s="13"/>
      <c r="B188" s="234"/>
      <c r="C188" s="235"/>
      <c r="D188" s="229" t="s">
        <v>242</v>
      </c>
      <c r="E188" s="236" t="s">
        <v>19</v>
      </c>
      <c r="F188" s="237" t="s">
        <v>360</v>
      </c>
      <c r="G188" s="235"/>
      <c r="H188" s="238">
        <v>-120</v>
      </c>
      <c r="I188" s="239"/>
      <c r="J188" s="235"/>
      <c r="K188" s="235"/>
      <c r="L188" s="240"/>
      <c r="M188" s="241"/>
      <c r="N188" s="242"/>
      <c r="O188" s="242"/>
      <c r="P188" s="242"/>
      <c r="Q188" s="242"/>
      <c r="R188" s="242"/>
      <c r="S188" s="242"/>
      <c r="T188" s="24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4" t="s">
        <v>242</v>
      </c>
      <c r="AU188" s="244" t="s">
        <v>79</v>
      </c>
      <c r="AV188" s="13" t="s">
        <v>79</v>
      </c>
      <c r="AW188" s="13" t="s">
        <v>32</v>
      </c>
      <c r="AX188" s="13" t="s">
        <v>71</v>
      </c>
      <c r="AY188" s="244" t="s">
        <v>227</v>
      </c>
    </row>
    <row r="189" s="2" customFormat="1" ht="16.5" customHeight="1">
      <c r="A189" s="39"/>
      <c r="B189" s="40"/>
      <c r="C189" s="266" t="s">
        <v>361</v>
      </c>
      <c r="D189" s="266" t="s">
        <v>328</v>
      </c>
      <c r="E189" s="267" t="s">
        <v>362</v>
      </c>
      <c r="F189" s="268" t="s">
        <v>363</v>
      </c>
      <c r="G189" s="269" t="s">
        <v>238</v>
      </c>
      <c r="H189" s="270">
        <v>456</v>
      </c>
      <c r="I189" s="271"/>
      <c r="J189" s="272">
        <f>ROUND(I189*H189,2)</f>
        <v>0</v>
      </c>
      <c r="K189" s="268" t="s">
        <v>232</v>
      </c>
      <c r="L189" s="273"/>
      <c r="M189" s="274" t="s">
        <v>19</v>
      </c>
      <c r="N189" s="275" t="s">
        <v>42</v>
      </c>
      <c r="O189" s="85"/>
      <c r="P189" s="225">
        <f>O189*H189</f>
        <v>0</v>
      </c>
      <c r="Q189" s="225">
        <v>0.00017000000000000001</v>
      </c>
      <c r="R189" s="225">
        <f>Q189*H189</f>
        <v>0.077520000000000006</v>
      </c>
      <c r="S189" s="225">
        <v>0</v>
      </c>
      <c r="T189" s="226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27" t="s">
        <v>331</v>
      </c>
      <c r="AT189" s="227" t="s">
        <v>328</v>
      </c>
      <c r="AU189" s="227" t="s">
        <v>79</v>
      </c>
      <c r="AY189" s="18" t="s">
        <v>227</v>
      </c>
      <c r="BE189" s="228">
        <f>IF(N189="základní",J189,0)</f>
        <v>0</v>
      </c>
      <c r="BF189" s="228">
        <f>IF(N189="snížená",J189,0)</f>
        <v>0</v>
      </c>
      <c r="BG189" s="228">
        <f>IF(N189="zákl. přenesená",J189,0)</f>
        <v>0</v>
      </c>
      <c r="BH189" s="228">
        <f>IF(N189="sníž. přenesená",J189,0)</f>
        <v>0</v>
      </c>
      <c r="BI189" s="228">
        <f>IF(N189="nulová",J189,0)</f>
        <v>0</v>
      </c>
      <c r="BJ189" s="18" t="s">
        <v>75</v>
      </c>
      <c r="BK189" s="228">
        <f>ROUND(I189*H189,2)</f>
        <v>0</v>
      </c>
      <c r="BL189" s="18" t="s">
        <v>331</v>
      </c>
      <c r="BM189" s="227" t="s">
        <v>364</v>
      </c>
    </row>
    <row r="190" s="13" customFormat="1">
      <c r="A190" s="13"/>
      <c r="B190" s="234"/>
      <c r="C190" s="235"/>
      <c r="D190" s="229" t="s">
        <v>242</v>
      </c>
      <c r="E190" s="236" t="s">
        <v>19</v>
      </c>
      <c r="F190" s="237" t="s">
        <v>358</v>
      </c>
      <c r="G190" s="235"/>
      <c r="H190" s="238">
        <v>400</v>
      </c>
      <c r="I190" s="239"/>
      <c r="J190" s="235"/>
      <c r="K190" s="235"/>
      <c r="L190" s="240"/>
      <c r="M190" s="241"/>
      <c r="N190" s="242"/>
      <c r="O190" s="242"/>
      <c r="P190" s="242"/>
      <c r="Q190" s="242"/>
      <c r="R190" s="242"/>
      <c r="S190" s="242"/>
      <c r="T190" s="24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4" t="s">
        <v>242</v>
      </c>
      <c r="AU190" s="244" t="s">
        <v>79</v>
      </c>
      <c r="AV190" s="13" t="s">
        <v>79</v>
      </c>
      <c r="AW190" s="13" t="s">
        <v>32</v>
      </c>
      <c r="AX190" s="13" t="s">
        <v>71</v>
      </c>
      <c r="AY190" s="244" t="s">
        <v>227</v>
      </c>
    </row>
    <row r="191" s="13" customFormat="1">
      <c r="A191" s="13"/>
      <c r="B191" s="234"/>
      <c r="C191" s="235"/>
      <c r="D191" s="229" t="s">
        <v>242</v>
      </c>
      <c r="E191" s="236" t="s">
        <v>19</v>
      </c>
      <c r="F191" s="237" t="s">
        <v>359</v>
      </c>
      <c r="G191" s="235"/>
      <c r="H191" s="238">
        <v>56</v>
      </c>
      <c r="I191" s="239"/>
      <c r="J191" s="235"/>
      <c r="K191" s="235"/>
      <c r="L191" s="240"/>
      <c r="M191" s="241"/>
      <c r="N191" s="242"/>
      <c r="O191" s="242"/>
      <c r="P191" s="242"/>
      <c r="Q191" s="242"/>
      <c r="R191" s="242"/>
      <c r="S191" s="242"/>
      <c r="T191" s="24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4" t="s">
        <v>242</v>
      </c>
      <c r="AU191" s="244" t="s">
        <v>79</v>
      </c>
      <c r="AV191" s="13" t="s">
        <v>79</v>
      </c>
      <c r="AW191" s="13" t="s">
        <v>32</v>
      </c>
      <c r="AX191" s="13" t="s">
        <v>71</v>
      </c>
      <c r="AY191" s="244" t="s">
        <v>227</v>
      </c>
    </row>
    <row r="192" s="2" customFormat="1" ht="16.5" customHeight="1">
      <c r="A192" s="39"/>
      <c r="B192" s="40"/>
      <c r="C192" s="266" t="s">
        <v>173</v>
      </c>
      <c r="D192" s="266" t="s">
        <v>328</v>
      </c>
      <c r="E192" s="267" t="s">
        <v>365</v>
      </c>
      <c r="F192" s="268" t="s">
        <v>366</v>
      </c>
      <c r="G192" s="269" t="s">
        <v>238</v>
      </c>
      <c r="H192" s="270">
        <v>228</v>
      </c>
      <c r="I192" s="271"/>
      <c r="J192" s="272">
        <f>ROUND(I192*H192,2)</f>
        <v>0</v>
      </c>
      <c r="K192" s="268" t="s">
        <v>232</v>
      </c>
      <c r="L192" s="273"/>
      <c r="M192" s="274" t="s">
        <v>19</v>
      </c>
      <c r="N192" s="275" t="s">
        <v>42</v>
      </c>
      <c r="O192" s="85"/>
      <c r="P192" s="225">
        <f>O192*H192</f>
        <v>0</v>
      </c>
      <c r="Q192" s="225">
        <v>0.00013999999999999999</v>
      </c>
      <c r="R192" s="225">
        <f>Q192*H192</f>
        <v>0.031919999999999997</v>
      </c>
      <c r="S192" s="225">
        <v>0</v>
      </c>
      <c r="T192" s="226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27" t="s">
        <v>331</v>
      </c>
      <c r="AT192" s="227" t="s">
        <v>328</v>
      </c>
      <c r="AU192" s="227" t="s">
        <v>79</v>
      </c>
      <c r="AY192" s="18" t="s">
        <v>227</v>
      </c>
      <c r="BE192" s="228">
        <f>IF(N192="základní",J192,0)</f>
        <v>0</v>
      </c>
      <c r="BF192" s="228">
        <f>IF(N192="snížená",J192,0)</f>
        <v>0</v>
      </c>
      <c r="BG192" s="228">
        <f>IF(N192="zákl. přenesená",J192,0)</f>
        <v>0</v>
      </c>
      <c r="BH192" s="228">
        <f>IF(N192="sníž. přenesená",J192,0)</f>
        <v>0</v>
      </c>
      <c r="BI192" s="228">
        <f>IF(N192="nulová",J192,0)</f>
        <v>0</v>
      </c>
      <c r="BJ192" s="18" t="s">
        <v>75</v>
      </c>
      <c r="BK192" s="228">
        <f>ROUND(I192*H192,2)</f>
        <v>0</v>
      </c>
      <c r="BL192" s="18" t="s">
        <v>331</v>
      </c>
      <c r="BM192" s="227" t="s">
        <v>367</v>
      </c>
    </row>
    <row r="193" s="13" customFormat="1">
      <c r="A193" s="13"/>
      <c r="B193" s="234"/>
      <c r="C193" s="235"/>
      <c r="D193" s="229" t="s">
        <v>242</v>
      </c>
      <c r="E193" s="236" t="s">
        <v>19</v>
      </c>
      <c r="F193" s="237" t="s">
        <v>368</v>
      </c>
      <c r="G193" s="235"/>
      <c r="H193" s="238">
        <v>200</v>
      </c>
      <c r="I193" s="239"/>
      <c r="J193" s="235"/>
      <c r="K193" s="235"/>
      <c r="L193" s="240"/>
      <c r="M193" s="241"/>
      <c r="N193" s="242"/>
      <c r="O193" s="242"/>
      <c r="P193" s="242"/>
      <c r="Q193" s="242"/>
      <c r="R193" s="242"/>
      <c r="S193" s="242"/>
      <c r="T193" s="24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4" t="s">
        <v>242</v>
      </c>
      <c r="AU193" s="244" t="s">
        <v>79</v>
      </c>
      <c r="AV193" s="13" t="s">
        <v>79</v>
      </c>
      <c r="AW193" s="13" t="s">
        <v>32</v>
      </c>
      <c r="AX193" s="13" t="s">
        <v>71</v>
      </c>
      <c r="AY193" s="244" t="s">
        <v>227</v>
      </c>
    </row>
    <row r="194" s="13" customFormat="1">
      <c r="A194" s="13"/>
      <c r="B194" s="234"/>
      <c r="C194" s="235"/>
      <c r="D194" s="229" t="s">
        <v>242</v>
      </c>
      <c r="E194" s="236" t="s">
        <v>19</v>
      </c>
      <c r="F194" s="237" t="s">
        <v>369</v>
      </c>
      <c r="G194" s="235"/>
      <c r="H194" s="238">
        <v>28</v>
      </c>
      <c r="I194" s="239"/>
      <c r="J194" s="235"/>
      <c r="K194" s="235"/>
      <c r="L194" s="240"/>
      <c r="M194" s="241"/>
      <c r="N194" s="242"/>
      <c r="O194" s="242"/>
      <c r="P194" s="242"/>
      <c r="Q194" s="242"/>
      <c r="R194" s="242"/>
      <c r="S194" s="242"/>
      <c r="T194" s="24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4" t="s">
        <v>242</v>
      </c>
      <c r="AU194" s="244" t="s">
        <v>79</v>
      </c>
      <c r="AV194" s="13" t="s">
        <v>79</v>
      </c>
      <c r="AW194" s="13" t="s">
        <v>32</v>
      </c>
      <c r="AX194" s="13" t="s">
        <v>71</v>
      </c>
      <c r="AY194" s="244" t="s">
        <v>227</v>
      </c>
    </row>
    <row r="195" s="2" customFormat="1" ht="66.75" customHeight="1">
      <c r="A195" s="39"/>
      <c r="B195" s="40"/>
      <c r="C195" s="216" t="s">
        <v>370</v>
      </c>
      <c r="D195" s="216" t="s">
        <v>229</v>
      </c>
      <c r="E195" s="217" t="s">
        <v>371</v>
      </c>
      <c r="F195" s="218" t="s">
        <v>372</v>
      </c>
      <c r="G195" s="219" t="s">
        <v>238</v>
      </c>
      <c r="H195" s="220">
        <v>2</v>
      </c>
      <c r="I195" s="221"/>
      <c r="J195" s="222">
        <f>ROUND(I195*H195,2)</f>
        <v>0</v>
      </c>
      <c r="K195" s="218" t="s">
        <v>232</v>
      </c>
      <c r="L195" s="45"/>
      <c r="M195" s="223" t="s">
        <v>19</v>
      </c>
      <c r="N195" s="224" t="s">
        <v>42</v>
      </c>
      <c r="O195" s="85"/>
      <c r="P195" s="225">
        <f>O195*H195</f>
        <v>0</v>
      </c>
      <c r="Q195" s="225">
        <v>0</v>
      </c>
      <c r="R195" s="225">
        <f>Q195*H195</f>
        <v>0</v>
      </c>
      <c r="S195" s="225">
        <v>0</v>
      </c>
      <c r="T195" s="226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27" t="s">
        <v>233</v>
      </c>
      <c r="AT195" s="227" t="s">
        <v>229</v>
      </c>
      <c r="AU195" s="227" t="s">
        <v>79</v>
      </c>
      <c r="AY195" s="18" t="s">
        <v>227</v>
      </c>
      <c r="BE195" s="228">
        <f>IF(N195="základní",J195,0)</f>
        <v>0</v>
      </c>
      <c r="BF195" s="228">
        <f>IF(N195="snížená",J195,0)</f>
        <v>0</v>
      </c>
      <c r="BG195" s="228">
        <f>IF(N195="zákl. přenesená",J195,0)</f>
        <v>0</v>
      </c>
      <c r="BH195" s="228">
        <f>IF(N195="sníž. přenesená",J195,0)</f>
        <v>0</v>
      </c>
      <c r="BI195" s="228">
        <f>IF(N195="nulová",J195,0)</f>
        <v>0</v>
      </c>
      <c r="BJ195" s="18" t="s">
        <v>75</v>
      </c>
      <c r="BK195" s="228">
        <f>ROUND(I195*H195,2)</f>
        <v>0</v>
      </c>
      <c r="BL195" s="18" t="s">
        <v>233</v>
      </c>
      <c r="BM195" s="227" t="s">
        <v>373</v>
      </c>
    </row>
    <row r="196" s="2" customFormat="1">
      <c r="A196" s="39"/>
      <c r="B196" s="40"/>
      <c r="C196" s="41"/>
      <c r="D196" s="229" t="s">
        <v>240</v>
      </c>
      <c r="E196" s="41"/>
      <c r="F196" s="230" t="s">
        <v>374</v>
      </c>
      <c r="G196" s="41"/>
      <c r="H196" s="41"/>
      <c r="I196" s="231"/>
      <c r="J196" s="41"/>
      <c r="K196" s="41"/>
      <c r="L196" s="45"/>
      <c r="M196" s="232"/>
      <c r="N196" s="233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240</v>
      </c>
      <c r="AU196" s="18" t="s">
        <v>79</v>
      </c>
    </row>
    <row r="197" s="13" customFormat="1">
      <c r="A197" s="13"/>
      <c r="B197" s="234"/>
      <c r="C197" s="235"/>
      <c r="D197" s="229" t="s">
        <v>242</v>
      </c>
      <c r="E197" s="236" t="s">
        <v>19</v>
      </c>
      <c r="F197" s="237" t="s">
        <v>375</v>
      </c>
      <c r="G197" s="235"/>
      <c r="H197" s="238">
        <v>2</v>
      </c>
      <c r="I197" s="239"/>
      <c r="J197" s="235"/>
      <c r="K197" s="235"/>
      <c r="L197" s="240"/>
      <c r="M197" s="241"/>
      <c r="N197" s="242"/>
      <c r="O197" s="242"/>
      <c r="P197" s="242"/>
      <c r="Q197" s="242"/>
      <c r="R197" s="242"/>
      <c r="S197" s="242"/>
      <c r="T197" s="24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4" t="s">
        <v>242</v>
      </c>
      <c r="AU197" s="244" t="s">
        <v>79</v>
      </c>
      <c r="AV197" s="13" t="s">
        <v>79</v>
      </c>
      <c r="AW197" s="13" t="s">
        <v>32</v>
      </c>
      <c r="AX197" s="13" t="s">
        <v>75</v>
      </c>
      <c r="AY197" s="244" t="s">
        <v>227</v>
      </c>
    </row>
    <row r="198" s="12" customFormat="1" ht="22.8" customHeight="1">
      <c r="A198" s="12"/>
      <c r="B198" s="200"/>
      <c r="C198" s="201"/>
      <c r="D198" s="202" t="s">
        <v>70</v>
      </c>
      <c r="E198" s="214" t="s">
        <v>279</v>
      </c>
      <c r="F198" s="214" t="s">
        <v>376</v>
      </c>
      <c r="G198" s="201"/>
      <c r="H198" s="201"/>
      <c r="I198" s="204"/>
      <c r="J198" s="215">
        <f>BK198</f>
        <v>0</v>
      </c>
      <c r="K198" s="201"/>
      <c r="L198" s="206"/>
      <c r="M198" s="207"/>
      <c r="N198" s="208"/>
      <c r="O198" s="208"/>
      <c r="P198" s="209">
        <v>0</v>
      </c>
      <c r="Q198" s="208"/>
      <c r="R198" s="209">
        <v>0</v>
      </c>
      <c r="S198" s="208"/>
      <c r="T198" s="210"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11" t="s">
        <v>75</v>
      </c>
      <c r="AT198" s="212" t="s">
        <v>70</v>
      </c>
      <c r="AU198" s="212" t="s">
        <v>75</v>
      </c>
      <c r="AY198" s="211" t="s">
        <v>227</v>
      </c>
      <c r="BK198" s="213">
        <v>0</v>
      </c>
    </row>
    <row r="199" s="12" customFormat="1" ht="22.8" customHeight="1">
      <c r="A199" s="12"/>
      <c r="B199" s="200"/>
      <c r="C199" s="201"/>
      <c r="D199" s="202" t="s">
        <v>70</v>
      </c>
      <c r="E199" s="214" t="s">
        <v>282</v>
      </c>
      <c r="F199" s="214" t="s">
        <v>377</v>
      </c>
      <c r="G199" s="201"/>
      <c r="H199" s="201"/>
      <c r="I199" s="204"/>
      <c r="J199" s="215">
        <f>BK199</f>
        <v>0</v>
      </c>
      <c r="K199" s="201"/>
      <c r="L199" s="206"/>
      <c r="M199" s="207"/>
      <c r="N199" s="208"/>
      <c r="O199" s="208"/>
      <c r="P199" s="209">
        <f>SUM(P200:P211)</f>
        <v>0</v>
      </c>
      <c r="Q199" s="208"/>
      <c r="R199" s="209">
        <f>SUM(R200:R211)</f>
        <v>1.8341139999999998</v>
      </c>
      <c r="S199" s="208"/>
      <c r="T199" s="210">
        <f>SUM(T200:T211)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11" t="s">
        <v>75</v>
      </c>
      <c r="AT199" s="212" t="s">
        <v>70</v>
      </c>
      <c r="AU199" s="212" t="s">
        <v>75</v>
      </c>
      <c r="AY199" s="211" t="s">
        <v>227</v>
      </c>
      <c r="BK199" s="213">
        <f>SUM(BK200:BK211)</f>
        <v>0</v>
      </c>
    </row>
    <row r="200" s="2" customFormat="1" ht="33" customHeight="1">
      <c r="A200" s="39"/>
      <c r="B200" s="40"/>
      <c r="C200" s="216" t="s">
        <v>369</v>
      </c>
      <c r="D200" s="216" t="s">
        <v>229</v>
      </c>
      <c r="E200" s="217" t="s">
        <v>378</v>
      </c>
      <c r="F200" s="218" t="s">
        <v>379</v>
      </c>
      <c r="G200" s="219" t="s">
        <v>180</v>
      </c>
      <c r="H200" s="220">
        <v>14.4</v>
      </c>
      <c r="I200" s="221"/>
      <c r="J200" s="222">
        <f>ROUND(I200*H200,2)</f>
        <v>0</v>
      </c>
      <c r="K200" s="218" t="s">
        <v>232</v>
      </c>
      <c r="L200" s="45"/>
      <c r="M200" s="223" t="s">
        <v>19</v>
      </c>
      <c r="N200" s="224" t="s">
        <v>42</v>
      </c>
      <c r="O200" s="85"/>
      <c r="P200" s="225">
        <f>O200*H200</f>
        <v>0</v>
      </c>
      <c r="Q200" s="225">
        <v>0</v>
      </c>
      <c r="R200" s="225">
        <f>Q200*H200</f>
        <v>0</v>
      </c>
      <c r="S200" s="225">
        <v>0</v>
      </c>
      <c r="T200" s="226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27" t="s">
        <v>233</v>
      </c>
      <c r="AT200" s="227" t="s">
        <v>229</v>
      </c>
      <c r="AU200" s="227" t="s">
        <v>79</v>
      </c>
      <c r="AY200" s="18" t="s">
        <v>227</v>
      </c>
      <c r="BE200" s="228">
        <f>IF(N200="základní",J200,0)</f>
        <v>0</v>
      </c>
      <c r="BF200" s="228">
        <f>IF(N200="snížená",J200,0)</f>
        <v>0</v>
      </c>
      <c r="BG200" s="228">
        <f>IF(N200="zákl. přenesená",J200,0)</f>
        <v>0</v>
      </c>
      <c r="BH200" s="228">
        <f>IF(N200="sníž. přenesená",J200,0)</f>
        <v>0</v>
      </c>
      <c r="BI200" s="228">
        <f>IF(N200="nulová",J200,0)</f>
        <v>0</v>
      </c>
      <c r="BJ200" s="18" t="s">
        <v>75</v>
      </c>
      <c r="BK200" s="228">
        <f>ROUND(I200*H200,2)</f>
        <v>0</v>
      </c>
      <c r="BL200" s="18" t="s">
        <v>233</v>
      </c>
      <c r="BM200" s="227" t="s">
        <v>380</v>
      </c>
    </row>
    <row r="201" s="13" customFormat="1">
      <c r="A201" s="13"/>
      <c r="B201" s="234"/>
      <c r="C201" s="235"/>
      <c r="D201" s="229" t="s">
        <v>242</v>
      </c>
      <c r="E201" s="236" t="s">
        <v>19</v>
      </c>
      <c r="F201" s="237" t="s">
        <v>178</v>
      </c>
      <c r="G201" s="235"/>
      <c r="H201" s="238">
        <v>14.4</v>
      </c>
      <c r="I201" s="239"/>
      <c r="J201" s="235"/>
      <c r="K201" s="235"/>
      <c r="L201" s="240"/>
      <c r="M201" s="241"/>
      <c r="N201" s="242"/>
      <c r="O201" s="242"/>
      <c r="P201" s="242"/>
      <c r="Q201" s="242"/>
      <c r="R201" s="242"/>
      <c r="S201" s="242"/>
      <c r="T201" s="24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4" t="s">
        <v>242</v>
      </c>
      <c r="AU201" s="244" t="s">
        <v>79</v>
      </c>
      <c r="AV201" s="13" t="s">
        <v>79</v>
      </c>
      <c r="AW201" s="13" t="s">
        <v>32</v>
      </c>
      <c r="AX201" s="13" t="s">
        <v>75</v>
      </c>
      <c r="AY201" s="244" t="s">
        <v>227</v>
      </c>
    </row>
    <row r="202" s="2" customFormat="1" ht="16.5" customHeight="1">
      <c r="A202" s="39"/>
      <c r="B202" s="40"/>
      <c r="C202" s="266" t="s">
        <v>381</v>
      </c>
      <c r="D202" s="266" t="s">
        <v>328</v>
      </c>
      <c r="E202" s="267" t="s">
        <v>382</v>
      </c>
      <c r="F202" s="268" t="s">
        <v>383</v>
      </c>
      <c r="G202" s="269" t="s">
        <v>180</v>
      </c>
      <c r="H202" s="270">
        <v>14.4</v>
      </c>
      <c r="I202" s="271"/>
      <c r="J202" s="272">
        <f>ROUND(I202*H202,2)</f>
        <v>0</v>
      </c>
      <c r="K202" s="268" t="s">
        <v>232</v>
      </c>
      <c r="L202" s="273"/>
      <c r="M202" s="274" t="s">
        <v>19</v>
      </c>
      <c r="N202" s="275" t="s">
        <v>42</v>
      </c>
      <c r="O202" s="85"/>
      <c r="P202" s="225">
        <f>O202*H202</f>
        <v>0</v>
      </c>
      <c r="Q202" s="225">
        <v>0</v>
      </c>
      <c r="R202" s="225">
        <f>Q202*H202</f>
        <v>0</v>
      </c>
      <c r="S202" s="225">
        <v>0</v>
      </c>
      <c r="T202" s="226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27" t="s">
        <v>331</v>
      </c>
      <c r="AT202" s="227" t="s">
        <v>328</v>
      </c>
      <c r="AU202" s="227" t="s">
        <v>79</v>
      </c>
      <c r="AY202" s="18" t="s">
        <v>227</v>
      </c>
      <c r="BE202" s="228">
        <f>IF(N202="základní",J202,0)</f>
        <v>0</v>
      </c>
      <c r="BF202" s="228">
        <f>IF(N202="snížená",J202,0)</f>
        <v>0</v>
      </c>
      <c r="BG202" s="228">
        <f>IF(N202="zákl. přenesená",J202,0)</f>
        <v>0</v>
      </c>
      <c r="BH202" s="228">
        <f>IF(N202="sníž. přenesená",J202,0)</f>
        <v>0</v>
      </c>
      <c r="BI202" s="228">
        <f>IF(N202="nulová",J202,0)</f>
        <v>0</v>
      </c>
      <c r="BJ202" s="18" t="s">
        <v>75</v>
      </c>
      <c r="BK202" s="228">
        <f>ROUND(I202*H202,2)</f>
        <v>0</v>
      </c>
      <c r="BL202" s="18" t="s">
        <v>331</v>
      </c>
      <c r="BM202" s="227" t="s">
        <v>384</v>
      </c>
    </row>
    <row r="203" s="13" customFormat="1">
      <c r="A203" s="13"/>
      <c r="B203" s="234"/>
      <c r="C203" s="235"/>
      <c r="D203" s="229" t="s">
        <v>242</v>
      </c>
      <c r="E203" s="236" t="s">
        <v>19</v>
      </c>
      <c r="F203" s="237" t="s">
        <v>385</v>
      </c>
      <c r="G203" s="235"/>
      <c r="H203" s="238">
        <v>14.4</v>
      </c>
      <c r="I203" s="239"/>
      <c r="J203" s="235"/>
      <c r="K203" s="235"/>
      <c r="L203" s="240"/>
      <c r="M203" s="241"/>
      <c r="N203" s="242"/>
      <c r="O203" s="242"/>
      <c r="P203" s="242"/>
      <c r="Q203" s="242"/>
      <c r="R203" s="242"/>
      <c r="S203" s="242"/>
      <c r="T203" s="24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4" t="s">
        <v>242</v>
      </c>
      <c r="AU203" s="244" t="s">
        <v>79</v>
      </c>
      <c r="AV203" s="13" t="s">
        <v>79</v>
      </c>
      <c r="AW203" s="13" t="s">
        <v>32</v>
      </c>
      <c r="AX203" s="13" t="s">
        <v>75</v>
      </c>
      <c r="AY203" s="244" t="s">
        <v>227</v>
      </c>
    </row>
    <row r="204" s="2" customFormat="1" ht="16.5" customHeight="1">
      <c r="A204" s="39"/>
      <c r="B204" s="40"/>
      <c r="C204" s="266" t="s">
        <v>386</v>
      </c>
      <c r="D204" s="266" t="s">
        <v>328</v>
      </c>
      <c r="E204" s="267" t="s">
        <v>387</v>
      </c>
      <c r="F204" s="268" t="s">
        <v>388</v>
      </c>
      <c r="G204" s="269" t="s">
        <v>168</v>
      </c>
      <c r="H204" s="270">
        <v>0.82099999999999995</v>
      </c>
      <c r="I204" s="271"/>
      <c r="J204" s="272">
        <f>ROUND(I204*H204,2)</f>
        <v>0</v>
      </c>
      <c r="K204" s="268" t="s">
        <v>232</v>
      </c>
      <c r="L204" s="273"/>
      <c r="M204" s="274" t="s">
        <v>19</v>
      </c>
      <c r="N204" s="275" t="s">
        <v>42</v>
      </c>
      <c r="O204" s="85"/>
      <c r="P204" s="225">
        <f>O204*H204</f>
        <v>0</v>
      </c>
      <c r="Q204" s="225">
        <v>2.234</v>
      </c>
      <c r="R204" s="225">
        <f>Q204*H204</f>
        <v>1.8341139999999998</v>
      </c>
      <c r="S204" s="225">
        <v>0</v>
      </c>
      <c r="T204" s="226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27" t="s">
        <v>331</v>
      </c>
      <c r="AT204" s="227" t="s">
        <v>328</v>
      </c>
      <c r="AU204" s="227" t="s">
        <v>79</v>
      </c>
      <c r="AY204" s="18" t="s">
        <v>227</v>
      </c>
      <c r="BE204" s="228">
        <f>IF(N204="základní",J204,0)</f>
        <v>0</v>
      </c>
      <c r="BF204" s="228">
        <f>IF(N204="snížená",J204,0)</f>
        <v>0</v>
      </c>
      <c r="BG204" s="228">
        <f>IF(N204="zákl. přenesená",J204,0)</f>
        <v>0</v>
      </c>
      <c r="BH204" s="228">
        <f>IF(N204="sníž. přenesená",J204,0)</f>
        <v>0</v>
      </c>
      <c r="BI204" s="228">
        <f>IF(N204="nulová",J204,0)</f>
        <v>0</v>
      </c>
      <c r="BJ204" s="18" t="s">
        <v>75</v>
      </c>
      <c r="BK204" s="228">
        <f>ROUND(I204*H204,2)</f>
        <v>0</v>
      </c>
      <c r="BL204" s="18" t="s">
        <v>331</v>
      </c>
      <c r="BM204" s="227" t="s">
        <v>389</v>
      </c>
    </row>
    <row r="205" s="13" customFormat="1">
      <c r="A205" s="13"/>
      <c r="B205" s="234"/>
      <c r="C205" s="235"/>
      <c r="D205" s="229" t="s">
        <v>242</v>
      </c>
      <c r="E205" s="236" t="s">
        <v>19</v>
      </c>
      <c r="F205" s="237" t="s">
        <v>390</v>
      </c>
      <c r="G205" s="235"/>
      <c r="H205" s="238">
        <v>0.82099999999999995</v>
      </c>
      <c r="I205" s="239"/>
      <c r="J205" s="235"/>
      <c r="K205" s="235"/>
      <c r="L205" s="240"/>
      <c r="M205" s="241"/>
      <c r="N205" s="242"/>
      <c r="O205" s="242"/>
      <c r="P205" s="242"/>
      <c r="Q205" s="242"/>
      <c r="R205" s="242"/>
      <c r="S205" s="242"/>
      <c r="T205" s="24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4" t="s">
        <v>242</v>
      </c>
      <c r="AU205" s="244" t="s">
        <v>79</v>
      </c>
      <c r="AV205" s="13" t="s">
        <v>79</v>
      </c>
      <c r="AW205" s="13" t="s">
        <v>32</v>
      </c>
      <c r="AX205" s="13" t="s">
        <v>75</v>
      </c>
      <c r="AY205" s="244" t="s">
        <v>227</v>
      </c>
    </row>
    <row r="206" s="2" customFormat="1" ht="62.7" customHeight="1">
      <c r="A206" s="39"/>
      <c r="B206" s="40"/>
      <c r="C206" s="216" t="s">
        <v>391</v>
      </c>
      <c r="D206" s="216" t="s">
        <v>229</v>
      </c>
      <c r="E206" s="217" t="s">
        <v>257</v>
      </c>
      <c r="F206" s="218" t="s">
        <v>258</v>
      </c>
      <c r="G206" s="219" t="s">
        <v>259</v>
      </c>
      <c r="H206" s="220">
        <v>1.7110000000000001</v>
      </c>
      <c r="I206" s="221"/>
      <c r="J206" s="222">
        <f>ROUND(I206*H206,2)</f>
        <v>0</v>
      </c>
      <c r="K206" s="218" t="s">
        <v>232</v>
      </c>
      <c r="L206" s="45"/>
      <c r="M206" s="223" t="s">
        <v>19</v>
      </c>
      <c r="N206" s="224" t="s">
        <v>42</v>
      </c>
      <c r="O206" s="85"/>
      <c r="P206" s="225">
        <f>O206*H206</f>
        <v>0</v>
      </c>
      <c r="Q206" s="225">
        <v>0</v>
      </c>
      <c r="R206" s="225">
        <f>Q206*H206</f>
        <v>0</v>
      </c>
      <c r="S206" s="225">
        <v>0</v>
      </c>
      <c r="T206" s="226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27" t="s">
        <v>233</v>
      </c>
      <c r="AT206" s="227" t="s">
        <v>229</v>
      </c>
      <c r="AU206" s="227" t="s">
        <v>79</v>
      </c>
      <c r="AY206" s="18" t="s">
        <v>227</v>
      </c>
      <c r="BE206" s="228">
        <f>IF(N206="základní",J206,0)</f>
        <v>0</v>
      </c>
      <c r="BF206" s="228">
        <f>IF(N206="snížená",J206,0)</f>
        <v>0</v>
      </c>
      <c r="BG206" s="228">
        <f>IF(N206="zákl. přenesená",J206,0)</f>
        <v>0</v>
      </c>
      <c r="BH206" s="228">
        <f>IF(N206="sníž. přenesená",J206,0)</f>
        <v>0</v>
      </c>
      <c r="BI206" s="228">
        <f>IF(N206="nulová",J206,0)</f>
        <v>0</v>
      </c>
      <c r="BJ206" s="18" t="s">
        <v>75</v>
      </c>
      <c r="BK206" s="228">
        <f>ROUND(I206*H206,2)</f>
        <v>0</v>
      </c>
      <c r="BL206" s="18" t="s">
        <v>233</v>
      </c>
      <c r="BM206" s="227" t="s">
        <v>392</v>
      </c>
    </row>
    <row r="207" s="2" customFormat="1">
      <c r="A207" s="39"/>
      <c r="B207" s="40"/>
      <c r="C207" s="41"/>
      <c r="D207" s="229" t="s">
        <v>240</v>
      </c>
      <c r="E207" s="41"/>
      <c r="F207" s="230" t="s">
        <v>261</v>
      </c>
      <c r="G207" s="41"/>
      <c r="H207" s="41"/>
      <c r="I207" s="231"/>
      <c r="J207" s="41"/>
      <c r="K207" s="41"/>
      <c r="L207" s="45"/>
      <c r="M207" s="232"/>
      <c r="N207" s="233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240</v>
      </c>
      <c r="AU207" s="18" t="s">
        <v>79</v>
      </c>
    </row>
    <row r="208" s="13" customFormat="1">
      <c r="A208" s="13"/>
      <c r="B208" s="234"/>
      <c r="C208" s="235"/>
      <c r="D208" s="229" t="s">
        <v>242</v>
      </c>
      <c r="E208" s="236" t="s">
        <v>19</v>
      </c>
      <c r="F208" s="237" t="s">
        <v>393</v>
      </c>
      <c r="G208" s="235"/>
      <c r="H208" s="238">
        <v>1.7110000000000001</v>
      </c>
      <c r="I208" s="239"/>
      <c r="J208" s="235"/>
      <c r="K208" s="235"/>
      <c r="L208" s="240"/>
      <c r="M208" s="241"/>
      <c r="N208" s="242"/>
      <c r="O208" s="242"/>
      <c r="P208" s="242"/>
      <c r="Q208" s="242"/>
      <c r="R208" s="242"/>
      <c r="S208" s="242"/>
      <c r="T208" s="24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4" t="s">
        <v>242</v>
      </c>
      <c r="AU208" s="244" t="s">
        <v>79</v>
      </c>
      <c r="AV208" s="13" t="s">
        <v>79</v>
      </c>
      <c r="AW208" s="13" t="s">
        <v>32</v>
      </c>
      <c r="AX208" s="13" t="s">
        <v>75</v>
      </c>
      <c r="AY208" s="244" t="s">
        <v>227</v>
      </c>
    </row>
    <row r="209" s="2" customFormat="1" ht="90" customHeight="1">
      <c r="A209" s="39"/>
      <c r="B209" s="40"/>
      <c r="C209" s="216" t="s">
        <v>394</v>
      </c>
      <c r="D209" s="216" t="s">
        <v>229</v>
      </c>
      <c r="E209" s="217" t="s">
        <v>395</v>
      </c>
      <c r="F209" s="218" t="s">
        <v>396</v>
      </c>
      <c r="G209" s="219" t="s">
        <v>259</v>
      </c>
      <c r="H209" s="220">
        <v>30.815999999999999</v>
      </c>
      <c r="I209" s="221"/>
      <c r="J209" s="222">
        <f>ROUND(I209*H209,2)</f>
        <v>0</v>
      </c>
      <c r="K209" s="218" t="s">
        <v>232</v>
      </c>
      <c r="L209" s="45"/>
      <c r="M209" s="223" t="s">
        <v>19</v>
      </c>
      <c r="N209" s="224" t="s">
        <v>42</v>
      </c>
      <c r="O209" s="85"/>
      <c r="P209" s="225">
        <f>O209*H209</f>
        <v>0</v>
      </c>
      <c r="Q209" s="225">
        <v>0</v>
      </c>
      <c r="R209" s="225">
        <f>Q209*H209</f>
        <v>0</v>
      </c>
      <c r="S209" s="225">
        <v>0</v>
      </c>
      <c r="T209" s="226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27" t="s">
        <v>233</v>
      </c>
      <c r="AT209" s="227" t="s">
        <v>229</v>
      </c>
      <c r="AU209" s="227" t="s">
        <v>79</v>
      </c>
      <c r="AY209" s="18" t="s">
        <v>227</v>
      </c>
      <c r="BE209" s="228">
        <f>IF(N209="základní",J209,0)</f>
        <v>0</v>
      </c>
      <c r="BF209" s="228">
        <f>IF(N209="snížená",J209,0)</f>
        <v>0</v>
      </c>
      <c r="BG209" s="228">
        <f>IF(N209="zákl. přenesená",J209,0)</f>
        <v>0</v>
      </c>
      <c r="BH209" s="228">
        <f>IF(N209="sníž. přenesená",J209,0)</f>
        <v>0</v>
      </c>
      <c r="BI209" s="228">
        <f>IF(N209="nulová",J209,0)</f>
        <v>0</v>
      </c>
      <c r="BJ209" s="18" t="s">
        <v>75</v>
      </c>
      <c r="BK209" s="228">
        <f>ROUND(I209*H209,2)</f>
        <v>0</v>
      </c>
      <c r="BL209" s="18" t="s">
        <v>233</v>
      </c>
      <c r="BM209" s="227" t="s">
        <v>397</v>
      </c>
    </row>
    <row r="210" s="2" customFormat="1">
      <c r="A210" s="39"/>
      <c r="B210" s="40"/>
      <c r="C210" s="41"/>
      <c r="D210" s="229" t="s">
        <v>240</v>
      </c>
      <c r="E210" s="41"/>
      <c r="F210" s="230" t="s">
        <v>261</v>
      </c>
      <c r="G210" s="41"/>
      <c r="H210" s="41"/>
      <c r="I210" s="231"/>
      <c r="J210" s="41"/>
      <c r="K210" s="41"/>
      <c r="L210" s="45"/>
      <c r="M210" s="232"/>
      <c r="N210" s="233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240</v>
      </c>
      <c r="AU210" s="18" t="s">
        <v>79</v>
      </c>
    </row>
    <row r="211" s="13" customFormat="1">
      <c r="A211" s="13"/>
      <c r="B211" s="234"/>
      <c r="C211" s="235"/>
      <c r="D211" s="229" t="s">
        <v>242</v>
      </c>
      <c r="E211" s="236" t="s">
        <v>19</v>
      </c>
      <c r="F211" s="237" t="s">
        <v>398</v>
      </c>
      <c r="G211" s="235"/>
      <c r="H211" s="238">
        <v>30.815999999999999</v>
      </c>
      <c r="I211" s="239"/>
      <c r="J211" s="235"/>
      <c r="K211" s="235"/>
      <c r="L211" s="240"/>
      <c r="M211" s="241"/>
      <c r="N211" s="242"/>
      <c r="O211" s="242"/>
      <c r="P211" s="242"/>
      <c r="Q211" s="242"/>
      <c r="R211" s="242"/>
      <c r="S211" s="242"/>
      <c r="T211" s="24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4" t="s">
        <v>242</v>
      </c>
      <c r="AU211" s="244" t="s">
        <v>79</v>
      </c>
      <c r="AV211" s="13" t="s">
        <v>79</v>
      </c>
      <c r="AW211" s="13" t="s">
        <v>32</v>
      </c>
      <c r="AX211" s="13" t="s">
        <v>75</v>
      </c>
      <c r="AY211" s="244" t="s">
        <v>227</v>
      </c>
    </row>
    <row r="212" s="12" customFormat="1" ht="22.8" customHeight="1">
      <c r="A212" s="12"/>
      <c r="B212" s="200"/>
      <c r="C212" s="201"/>
      <c r="D212" s="202" t="s">
        <v>70</v>
      </c>
      <c r="E212" s="214" t="s">
        <v>288</v>
      </c>
      <c r="F212" s="214" t="s">
        <v>399</v>
      </c>
      <c r="G212" s="201"/>
      <c r="H212" s="201"/>
      <c r="I212" s="204"/>
      <c r="J212" s="215">
        <f>BK212</f>
        <v>0</v>
      </c>
      <c r="K212" s="201"/>
      <c r="L212" s="206"/>
      <c r="M212" s="207"/>
      <c r="N212" s="208"/>
      <c r="O212" s="208"/>
      <c r="P212" s="209">
        <f>SUM(P213:P219)</f>
        <v>0</v>
      </c>
      <c r="Q212" s="208"/>
      <c r="R212" s="209">
        <f>SUM(R213:R219)</f>
        <v>0</v>
      </c>
      <c r="S212" s="208"/>
      <c r="T212" s="210">
        <f>SUM(T213:T219)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11" t="s">
        <v>75</v>
      </c>
      <c r="AT212" s="212" t="s">
        <v>70</v>
      </c>
      <c r="AU212" s="212" t="s">
        <v>75</v>
      </c>
      <c r="AY212" s="211" t="s">
        <v>227</v>
      </c>
      <c r="BK212" s="213">
        <f>SUM(BK213:BK219)</f>
        <v>0</v>
      </c>
    </row>
    <row r="213" s="2" customFormat="1" ht="55.5" customHeight="1">
      <c r="A213" s="39"/>
      <c r="B213" s="40"/>
      <c r="C213" s="216" t="s">
        <v>400</v>
      </c>
      <c r="D213" s="216" t="s">
        <v>229</v>
      </c>
      <c r="E213" s="217" t="s">
        <v>401</v>
      </c>
      <c r="F213" s="218" t="s">
        <v>402</v>
      </c>
      <c r="G213" s="219" t="s">
        <v>403</v>
      </c>
      <c r="H213" s="220">
        <v>12</v>
      </c>
      <c r="I213" s="221"/>
      <c r="J213" s="222">
        <f>ROUND(I213*H213,2)</f>
        <v>0</v>
      </c>
      <c r="K213" s="218" t="s">
        <v>232</v>
      </c>
      <c r="L213" s="45"/>
      <c r="M213" s="223" t="s">
        <v>19</v>
      </c>
      <c r="N213" s="224" t="s">
        <v>42</v>
      </c>
      <c r="O213" s="85"/>
      <c r="P213" s="225">
        <f>O213*H213</f>
        <v>0</v>
      </c>
      <c r="Q213" s="225">
        <v>0</v>
      </c>
      <c r="R213" s="225">
        <f>Q213*H213</f>
        <v>0</v>
      </c>
      <c r="S213" s="225">
        <v>0</v>
      </c>
      <c r="T213" s="226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27" t="s">
        <v>233</v>
      </c>
      <c r="AT213" s="227" t="s">
        <v>229</v>
      </c>
      <c r="AU213" s="227" t="s">
        <v>79</v>
      </c>
      <c r="AY213" s="18" t="s">
        <v>227</v>
      </c>
      <c r="BE213" s="228">
        <f>IF(N213="základní",J213,0)</f>
        <v>0</v>
      </c>
      <c r="BF213" s="228">
        <f>IF(N213="snížená",J213,0)</f>
        <v>0</v>
      </c>
      <c r="BG213" s="228">
        <f>IF(N213="zákl. přenesená",J213,0)</f>
        <v>0</v>
      </c>
      <c r="BH213" s="228">
        <f>IF(N213="sníž. přenesená",J213,0)</f>
        <v>0</v>
      </c>
      <c r="BI213" s="228">
        <f>IF(N213="nulová",J213,0)</f>
        <v>0</v>
      </c>
      <c r="BJ213" s="18" t="s">
        <v>75</v>
      </c>
      <c r="BK213" s="228">
        <f>ROUND(I213*H213,2)</f>
        <v>0</v>
      </c>
      <c r="BL213" s="18" t="s">
        <v>233</v>
      </c>
      <c r="BM213" s="227" t="s">
        <v>404</v>
      </c>
    </row>
    <row r="214" s="13" customFormat="1">
      <c r="A214" s="13"/>
      <c r="B214" s="234"/>
      <c r="C214" s="235"/>
      <c r="D214" s="229" t="s">
        <v>242</v>
      </c>
      <c r="E214" s="236" t="s">
        <v>19</v>
      </c>
      <c r="F214" s="237" t="s">
        <v>294</v>
      </c>
      <c r="G214" s="235"/>
      <c r="H214" s="238">
        <v>12</v>
      </c>
      <c r="I214" s="239"/>
      <c r="J214" s="235"/>
      <c r="K214" s="235"/>
      <c r="L214" s="240"/>
      <c r="M214" s="241"/>
      <c r="N214" s="242"/>
      <c r="O214" s="242"/>
      <c r="P214" s="242"/>
      <c r="Q214" s="242"/>
      <c r="R214" s="242"/>
      <c r="S214" s="242"/>
      <c r="T214" s="24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4" t="s">
        <v>242</v>
      </c>
      <c r="AU214" s="244" t="s">
        <v>79</v>
      </c>
      <c r="AV214" s="13" t="s">
        <v>79</v>
      </c>
      <c r="AW214" s="13" t="s">
        <v>32</v>
      </c>
      <c r="AX214" s="13" t="s">
        <v>75</v>
      </c>
      <c r="AY214" s="244" t="s">
        <v>227</v>
      </c>
    </row>
    <row r="215" s="2" customFormat="1" ht="49.05" customHeight="1">
      <c r="A215" s="39"/>
      <c r="B215" s="40"/>
      <c r="C215" s="216" t="s">
        <v>405</v>
      </c>
      <c r="D215" s="216" t="s">
        <v>229</v>
      </c>
      <c r="E215" s="217" t="s">
        <v>406</v>
      </c>
      <c r="F215" s="218" t="s">
        <v>407</v>
      </c>
      <c r="G215" s="219" t="s">
        <v>403</v>
      </c>
      <c r="H215" s="220">
        <v>4</v>
      </c>
      <c r="I215" s="221"/>
      <c r="J215" s="222">
        <f>ROUND(I215*H215,2)</f>
        <v>0</v>
      </c>
      <c r="K215" s="218" t="s">
        <v>232</v>
      </c>
      <c r="L215" s="45"/>
      <c r="M215" s="223" t="s">
        <v>19</v>
      </c>
      <c r="N215" s="224" t="s">
        <v>42</v>
      </c>
      <c r="O215" s="85"/>
      <c r="P215" s="225">
        <f>O215*H215</f>
        <v>0</v>
      </c>
      <c r="Q215" s="225">
        <v>0</v>
      </c>
      <c r="R215" s="225">
        <f>Q215*H215</f>
        <v>0</v>
      </c>
      <c r="S215" s="225">
        <v>0</v>
      </c>
      <c r="T215" s="226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27" t="s">
        <v>233</v>
      </c>
      <c r="AT215" s="227" t="s">
        <v>229</v>
      </c>
      <c r="AU215" s="227" t="s">
        <v>79</v>
      </c>
      <c r="AY215" s="18" t="s">
        <v>227</v>
      </c>
      <c r="BE215" s="228">
        <f>IF(N215="základní",J215,0)</f>
        <v>0</v>
      </c>
      <c r="BF215" s="228">
        <f>IF(N215="snížená",J215,0)</f>
        <v>0</v>
      </c>
      <c r="BG215" s="228">
        <f>IF(N215="zákl. přenesená",J215,0)</f>
        <v>0</v>
      </c>
      <c r="BH215" s="228">
        <f>IF(N215="sníž. přenesená",J215,0)</f>
        <v>0</v>
      </c>
      <c r="BI215" s="228">
        <f>IF(N215="nulová",J215,0)</f>
        <v>0</v>
      </c>
      <c r="BJ215" s="18" t="s">
        <v>75</v>
      </c>
      <c r="BK215" s="228">
        <f>ROUND(I215*H215,2)</f>
        <v>0</v>
      </c>
      <c r="BL215" s="18" t="s">
        <v>233</v>
      </c>
      <c r="BM215" s="227" t="s">
        <v>408</v>
      </c>
    </row>
    <row r="216" s="13" customFormat="1">
      <c r="A216" s="13"/>
      <c r="B216" s="234"/>
      <c r="C216" s="235"/>
      <c r="D216" s="229" t="s">
        <v>242</v>
      </c>
      <c r="E216" s="236" t="s">
        <v>19</v>
      </c>
      <c r="F216" s="237" t="s">
        <v>122</v>
      </c>
      <c r="G216" s="235"/>
      <c r="H216" s="238">
        <v>4</v>
      </c>
      <c r="I216" s="239"/>
      <c r="J216" s="235"/>
      <c r="K216" s="235"/>
      <c r="L216" s="240"/>
      <c r="M216" s="241"/>
      <c r="N216" s="242"/>
      <c r="O216" s="242"/>
      <c r="P216" s="242"/>
      <c r="Q216" s="242"/>
      <c r="R216" s="242"/>
      <c r="S216" s="242"/>
      <c r="T216" s="24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4" t="s">
        <v>242</v>
      </c>
      <c r="AU216" s="244" t="s">
        <v>79</v>
      </c>
      <c r="AV216" s="13" t="s">
        <v>79</v>
      </c>
      <c r="AW216" s="13" t="s">
        <v>32</v>
      </c>
      <c r="AX216" s="13" t="s">
        <v>75</v>
      </c>
      <c r="AY216" s="244" t="s">
        <v>227</v>
      </c>
    </row>
    <row r="217" s="2" customFormat="1" ht="55.5" customHeight="1">
      <c r="A217" s="39"/>
      <c r="B217" s="40"/>
      <c r="C217" s="216" t="s">
        <v>409</v>
      </c>
      <c r="D217" s="216" t="s">
        <v>229</v>
      </c>
      <c r="E217" s="217" t="s">
        <v>410</v>
      </c>
      <c r="F217" s="218" t="s">
        <v>411</v>
      </c>
      <c r="G217" s="219" t="s">
        <v>180</v>
      </c>
      <c r="H217" s="220">
        <v>200</v>
      </c>
      <c r="I217" s="221"/>
      <c r="J217" s="222">
        <f>ROUND(I217*H217,2)</f>
        <v>0</v>
      </c>
      <c r="K217" s="218" t="s">
        <v>232</v>
      </c>
      <c r="L217" s="45"/>
      <c r="M217" s="223" t="s">
        <v>19</v>
      </c>
      <c r="N217" s="224" t="s">
        <v>42</v>
      </c>
      <c r="O217" s="85"/>
      <c r="P217" s="225">
        <f>O217*H217</f>
        <v>0</v>
      </c>
      <c r="Q217" s="225">
        <v>0</v>
      </c>
      <c r="R217" s="225">
        <f>Q217*H217</f>
        <v>0</v>
      </c>
      <c r="S217" s="225">
        <v>0</v>
      </c>
      <c r="T217" s="226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27" t="s">
        <v>233</v>
      </c>
      <c r="AT217" s="227" t="s">
        <v>229</v>
      </c>
      <c r="AU217" s="227" t="s">
        <v>79</v>
      </c>
      <c r="AY217" s="18" t="s">
        <v>227</v>
      </c>
      <c r="BE217" s="228">
        <f>IF(N217="základní",J217,0)</f>
        <v>0</v>
      </c>
      <c r="BF217" s="228">
        <f>IF(N217="snížená",J217,0)</f>
        <v>0</v>
      </c>
      <c r="BG217" s="228">
        <f>IF(N217="zákl. přenesená",J217,0)</f>
        <v>0</v>
      </c>
      <c r="BH217" s="228">
        <f>IF(N217="sníž. přenesená",J217,0)</f>
        <v>0</v>
      </c>
      <c r="BI217" s="228">
        <f>IF(N217="nulová",J217,0)</f>
        <v>0</v>
      </c>
      <c r="BJ217" s="18" t="s">
        <v>75</v>
      </c>
      <c r="BK217" s="228">
        <f>ROUND(I217*H217,2)</f>
        <v>0</v>
      </c>
      <c r="BL217" s="18" t="s">
        <v>233</v>
      </c>
      <c r="BM217" s="227" t="s">
        <v>412</v>
      </c>
    </row>
    <row r="218" s="2" customFormat="1">
      <c r="A218" s="39"/>
      <c r="B218" s="40"/>
      <c r="C218" s="41"/>
      <c r="D218" s="229" t="s">
        <v>240</v>
      </c>
      <c r="E218" s="41"/>
      <c r="F218" s="230" t="s">
        <v>292</v>
      </c>
      <c r="G218" s="41"/>
      <c r="H218" s="41"/>
      <c r="I218" s="231"/>
      <c r="J218" s="41"/>
      <c r="K218" s="41"/>
      <c r="L218" s="45"/>
      <c r="M218" s="232"/>
      <c r="N218" s="233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240</v>
      </c>
      <c r="AU218" s="18" t="s">
        <v>79</v>
      </c>
    </row>
    <row r="219" s="13" customFormat="1">
      <c r="A219" s="13"/>
      <c r="B219" s="234"/>
      <c r="C219" s="235"/>
      <c r="D219" s="229" t="s">
        <v>242</v>
      </c>
      <c r="E219" s="236" t="s">
        <v>19</v>
      </c>
      <c r="F219" s="237" t="s">
        <v>368</v>
      </c>
      <c r="G219" s="235"/>
      <c r="H219" s="238">
        <v>200</v>
      </c>
      <c r="I219" s="239"/>
      <c r="J219" s="235"/>
      <c r="K219" s="235"/>
      <c r="L219" s="240"/>
      <c r="M219" s="241"/>
      <c r="N219" s="242"/>
      <c r="O219" s="242"/>
      <c r="P219" s="242"/>
      <c r="Q219" s="242"/>
      <c r="R219" s="242"/>
      <c r="S219" s="242"/>
      <c r="T219" s="24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4" t="s">
        <v>242</v>
      </c>
      <c r="AU219" s="244" t="s">
        <v>79</v>
      </c>
      <c r="AV219" s="13" t="s">
        <v>79</v>
      </c>
      <c r="AW219" s="13" t="s">
        <v>32</v>
      </c>
      <c r="AX219" s="13" t="s">
        <v>75</v>
      </c>
      <c r="AY219" s="244" t="s">
        <v>227</v>
      </c>
    </row>
    <row r="220" s="12" customFormat="1" ht="22.8" customHeight="1">
      <c r="A220" s="12"/>
      <c r="B220" s="200"/>
      <c r="C220" s="201"/>
      <c r="D220" s="202" t="s">
        <v>70</v>
      </c>
      <c r="E220" s="214" t="s">
        <v>294</v>
      </c>
      <c r="F220" s="214" t="s">
        <v>413</v>
      </c>
      <c r="G220" s="201"/>
      <c r="H220" s="201"/>
      <c r="I220" s="204"/>
      <c r="J220" s="215">
        <f>BK220</f>
        <v>0</v>
      </c>
      <c r="K220" s="201"/>
      <c r="L220" s="206"/>
      <c r="M220" s="207"/>
      <c r="N220" s="208"/>
      <c r="O220" s="208"/>
      <c r="P220" s="209">
        <f>SUM(P221:P222)</f>
        <v>0</v>
      </c>
      <c r="Q220" s="208"/>
      <c r="R220" s="209">
        <f>SUM(R221:R222)</f>
        <v>0</v>
      </c>
      <c r="S220" s="208"/>
      <c r="T220" s="210">
        <f>SUM(T221:T222)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11" t="s">
        <v>75</v>
      </c>
      <c r="AT220" s="212" t="s">
        <v>70</v>
      </c>
      <c r="AU220" s="212" t="s">
        <v>75</v>
      </c>
      <c r="AY220" s="211" t="s">
        <v>227</v>
      </c>
      <c r="BK220" s="213">
        <f>SUM(BK221:BK222)</f>
        <v>0</v>
      </c>
    </row>
    <row r="221" s="2" customFormat="1" ht="16.5" customHeight="1">
      <c r="A221" s="39"/>
      <c r="B221" s="40"/>
      <c r="C221" s="216" t="s">
        <v>414</v>
      </c>
      <c r="D221" s="216" t="s">
        <v>229</v>
      </c>
      <c r="E221" s="217" t="s">
        <v>415</v>
      </c>
      <c r="F221" s="218" t="s">
        <v>416</v>
      </c>
      <c r="G221" s="219" t="s">
        <v>238</v>
      </c>
      <c r="H221" s="220">
        <v>2</v>
      </c>
      <c r="I221" s="221"/>
      <c r="J221" s="222">
        <f>ROUND(I221*H221,2)</f>
        <v>0</v>
      </c>
      <c r="K221" s="218" t="s">
        <v>232</v>
      </c>
      <c r="L221" s="45"/>
      <c r="M221" s="223" t="s">
        <v>19</v>
      </c>
      <c r="N221" s="224" t="s">
        <v>42</v>
      </c>
      <c r="O221" s="85"/>
      <c r="P221" s="225">
        <f>O221*H221</f>
        <v>0</v>
      </c>
      <c r="Q221" s="225">
        <v>0</v>
      </c>
      <c r="R221" s="225">
        <f>Q221*H221</f>
        <v>0</v>
      </c>
      <c r="S221" s="225">
        <v>0</v>
      </c>
      <c r="T221" s="226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27" t="s">
        <v>233</v>
      </c>
      <c r="AT221" s="227" t="s">
        <v>229</v>
      </c>
      <c r="AU221" s="227" t="s">
        <v>79</v>
      </c>
      <c r="AY221" s="18" t="s">
        <v>227</v>
      </c>
      <c r="BE221" s="228">
        <f>IF(N221="základní",J221,0)</f>
        <v>0</v>
      </c>
      <c r="BF221" s="228">
        <f>IF(N221="snížená",J221,0)</f>
        <v>0</v>
      </c>
      <c r="BG221" s="228">
        <f>IF(N221="zákl. přenesená",J221,0)</f>
        <v>0</v>
      </c>
      <c r="BH221" s="228">
        <f>IF(N221="sníž. přenesená",J221,0)</f>
        <v>0</v>
      </c>
      <c r="BI221" s="228">
        <f>IF(N221="nulová",J221,0)</f>
        <v>0</v>
      </c>
      <c r="BJ221" s="18" t="s">
        <v>75</v>
      </c>
      <c r="BK221" s="228">
        <f>ROUND(I221*H221,2)</f>
        <v>0</v>
      </c>
      <c r="BL221" s="18" t="s">
        <v>233</v>
      </c>
      <c r="BM221" s="227" t="s">
        <v>417</v>
      </c>
    </row>
    <row r="222" s="13" customFormat="1">
      <c r="A222" s="13"/>
      <c r="B222" s="234"/>
      <c r="C222" s="235"/>
      <c r="D222" s="229" t="s">
        <v>242</v>
      </c>
      <c r="E222" s="236" t="s">
        <v>19</v>
      </c>
      <c r="F222" s="237" t="s">
        <v>418</v>
      </c>
      <c r="G222" s="235"/>
      <c r="H222" s="238">
        <v>2</v>
      </c>
      <c r="I222" s="239"/>
      <c r="J222" s="235"/>
      <c r="K222" s="235"/>
      <c r="L222" s="240"/>
      <c r="M222" s="241"/>
      <c r="N222" s="242"/>
      <c r="O222" s="242"/>
      <c r="P222" s="242"/>
      <c r="Q222" s="242"/>
      <c r="R222" s="242"/>
      <c r="S222" s="242"/>
      <c r="T222" s="24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4" t="s">
        <v>242</v>
      </c>
      <c r="AU222" s="244" t="s">
        <v>79</v>
      </c>
      <c r="AV222" s="13" t="s">
        <v>79</v>
      </c>
      <c r="AW222" s="13" t="s">
        <v>32</v>
      </c>
      <c r="AX222" s="13" t="s">
        <v>75</v>
      </c>
      <c r="AY222" s="244" t="s">
        <v>227</v>
      </c>
    </row>
    <row r="223" s="12" customFormat="1" ht="22.8" customHeight="1">
      <c r="A223" s="12"/>
      <c r="B223" s="200"/>
      <c r="C223" s="201"/>
      <c r="D223" s="202" t="s">
        <v>70</v>
      </c>
      <c r="E223" s="214" t="s">
        <v>300</v>
      </c>
      <c r="F223" s="214" t="s">
        <v>419</v>
      </c>
      <c r="G223" s="201"/>
      <c r="H223" s="201"/>
      <c r="I223" s="204"/>
      <c r="J223" s="215">
        <f>BK223</f>
        <v>0</v>
      </c>
      <c r="K223" s="201"/>
      <c r="L223" s="206"/>
      <c r="M223" s="207"/>
      <c r="N223" s="208"/>
      <c r="O223" s="208"/>
      <c r="P223" s="209">
        <f>SUM(P224:P243)</f>
        <v>0</v>
      </c>
      <c r="Q223" s="208"/>
      <c r="R223" s="209">
        <f>SUM(R224:R243)</f>
        <v>16.61806</v>
      </c>
      <c r="S223" s="208"/>
      <c r="T223" s="210">
        <f>SUM(T224:T243)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11" t="s">
        <v>75</v>
      </c>
      <c r="AT223" s="212" t="s">
        <v>70</v>
      </c>
      <c r="AU223" s="212" t="s">
        <v>75</v>
      </c>
      <c r="AY223" s="211" t="s">
        <v>227</v>
      </c>
      <c r="BK223" s="213">
        <f>SUM(BK224:BK243)</f>
        <v>0</v>
      </c>
    </row>
    <row r="224" s="2" customFormat="1" ht="37.8" customHeight="1">
      <c r="A224" s="39"/>
      <c r="B224" s="40"/>
      <c r="C224" s="216" t="s">
        <v>420</v>
      </c>
      <c r="D224" s="216" t="s">
        <v>229</v>
      </c>
      <c r="E224" s="217" t="s">
        <v>421</v>
      </c>
      <c r="F224" s="218" t="s">
        <v>422</v>
      </c>
      <c r="G224" s="219" t="s">
        <v>172</v>
      </c>
      <c r="H224" s="220">
        <v>47</v>
      </c>
      <c r="I224" s="221"/>
      <c r="J224" s="222">
        <f>ROUND(I224*H224,2)</f>
        <v>0</v>
      </c>
      <c r="K224" s="218" t="s">
        <v>232</v>
      </c>
      <c r="L224" s="45"/>
      <c r="M224" s="223" t="s">
        <v>19</v>
      </c>
      <c r="N224" s="224" t="s">
        <v>42</v>
      </c>
      <c r="O224" s="85"/>
      <c r="P224" s="225">
        <f>O224*H224</f>
        <v>0</v>
      </c>
      <c r="Q224" s="225">
        <v>0</v>
      </c>
      <c r="R224" s="225">
        <f>Q224*H224</f>
        <v>0</v>
      </c>
      <c r="S224" s="225">
        <v>0</v>
      </c>
      <c r="T224" s="226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27" t="s">
        <v>122</v>
      </c>
      <c r="AT224" s="227" t="s">
        <v>229</v>
      </c>
      <c r="AU224" s="227" t="s">
        <v>79</v>
      </c>
      <c r="AY224" s="18" t="s">
        <v>227</v>
      </c>
      <c r="BE224" s="228">
        <f>IF(N224="základní",J224,0)</f>
        <v>0</v>
      </c>
      <c r="BF224" s="228">
        <f>IF(N224="snížená",J224,0)</f>
        <v>0</v>
      </c>
      <c r="BG224" s="228">
        <f>IF(N224="zákl. přenesená",J224,0)</f>
        <v>0</v>
      </c>
      <c r="BH224" s="228">
        <f>IF(N224="sníž. přenesená",J224,0)</f>
        <v>0</v>
      </c>
      <c r="BI224" s="228">
        <f>IF(N224="nulová",J224,0)</f>
        <v>0</v>
      </c>
      <c r="BJ224" s="18" t="s">
        <v>75</v>
      </c>
      <c r="BK224" s="228">
        <f>ROUND(I224*H224,2)</f>
        <v>0</v>
      </c>
      <c r="BL224" s="18" t="s">
        <v>122</v>
      </c>
      <c r="BM224" s="227" t="s">
        <v>423</v>
      </c>
    </row>
    <row r="225" s="13" customFormat="1">
      <c r="A225" s="13"/>
      <c r="B225" s="234"/>
      <c r="C225" s="235"/>
      <c r="D225" s="229" t="s">
        <v>242</v>
      </c>
      <c r="E225" s="236" t="s">
        <v>19</v>
      </c>
      <c r="F225" s="237" t="s">
        <v>175</v>
      </c>
      <c r="G225" s="235"/>
      <c r="H225" s="238">
        <v>47</v>
      </c>
      <c r="I225" s="239"/>
      <c r="J225" s="235"/>
      <c r="K225" s="235"/>
      <c r="L225" s="240"/>
      <c r="M225" s="241"/>
      <c r="N225" s="242"/>
      <c r="O225" s="242"/>
      <c r="P225" s="242"/>
      <c r="Q225" s="242"/>
      <c r="R225" s="242"/>
      <c r="S225" s="242"/>
      <c r="T225" s="24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4" t="s">
        <v>242</v>
      </c>
      <c r="AU225" s="244" t="s">
        <v>79</v>
      </c>
      <c r="AV225" s="13" t="s">
        <v>79</v>
      </c>
      <c r="AW225" s="13" t="s">
        <v>32</v>
      </c>
      <c r="AX225" s="13" t="s">
        <v>75</v>
      </c>
      <c r="AY225" s="244" t="s">
        <v>227</v>
      </c>
    </row>
    <row r="226" s="2" customFormat="1" ht="44.25" customHeight="1">
      <c r="A226" s="39"/>
      <c r="B226" s="40"/>
      <c r="C226" s="216" t="s">
        <v>424</v>
      </c>
      <c r="D226" s="216" t="s">
        <v>229</v>
      </c>
      <c r="E226" s="217" t="s">
        <v>425</v>
      </c>
      <c r="F226" s="218" t="s">
        <v>426</v>
      </c>
      <c r="G226" s="219" t="s">
        <v>172</v>
      </c>
      <c r="H226" s="220">
        <v>26</v>
      </c>
      <c r="I226" s="221"/>
      <c r="J226" s="222">
        <f>ROUND(I226*H226,2)</f>
        <v>0</v>
      </c>
      <c r="K226" s="218" t="s">
        <v>232</v>
      </c>
      <c r="L226" s="45"/>
      <c r="M226" s="223" t="s">
        <v>19</v>
      </c>
      <c r="N226" s="224" t="s">
        <v>42</v>
      </c>
      <c r="O226" s="85"/>
      <c r="P226" s="225">
        <f>O226*H226</f>
        <v>0</v>
      </c>
      <c r="Q226" s="225">
        <v>0</v>
      </c>
      <c r="R226" s="225">
        <f>Q226*H226</f>
        <v>0</v>
      </c>
      <c r="S226" s="225">
        <v>0</v>
      </c>
      <c r="T226" s="226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27" t="s">
        <v>233</v>
      </c>
      <c r="AT226" s="227" t="s">
        <v>229</v>
      </c>
      <c r="AU226" s="227" t="s">
        <v>79</v>
      </c>
      <c r="AY226" s="18" t="s">
        <v>227</v>
      </c>
      <c r="BE226" s="228">
        <f>IF(N226="základní",J226,0)</f>
        <v>0</v>
      </c>
      <c r="BF226" s="228">
        <f>IF(N226="snížená",J226,0)</f>
        <v>0</v>
      </c>
      <c r="BG226" s="228">
        <f>IF(N226="zákl. přenesená",J226,0)</f>
        <v>0</v>
      </c>
      <c r="BH226" s="228">
        <f>IF(N226="sníž. přenesená",J226,0)</f>
        <v>0</v>
      </c>
      <c r="BI226" s="228">
        <f>IF(N226="nulová",J226,0)</f>
        <v>0</v>
      </c>
      <c r="BJ226" s="18" t="s">
        <v>75</v>
      </c>
      <c r="BK226" s="228">
        <f>ROUND(I226*H226,2)</f>
        <v>0</v>
      </c>
      <c r="BL226" s="18" t="s">
        <v>233</v>
      </c>
      <c r="BM226" s="227" t="s">
        <v>427</v>
      </c>
    </row>
    <row r="227" s="13" customFormat="1">
      <c r="A227" s="13"/>
      <c r="B227" s="234"/>
      <c r="C227" s="235"/>
      <c r="D227" s="229" t="s">
        <v>242</v>
      </c>
      <c r="E227" s="236" t="s">
        <v>19</v>
      </c>
      <c r="F227" s="237" t="s">
        <v>170</v>
      </c>
      <c r="G227" s="235"/>
      <c r="H227" s="238">
        <v>26</v>
      </c>
      <c r="I227" s="239"/>
      <c r="J227" s="235"/>
      <c r="K227" s="235"/>
      <c r="L227" s="240"/>
      <c r="M227" s="241"/>
      <c r="N227" s="242"/>
      <c r="O227" s="242"/>
      <c r="P227" s="242"/>
      <c r="Q227" s="242"/>
      <c r="R227" s="242"/>
      <c r="S227" s="242"/>
      <c r="T227" s="24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4" t="s">
        <v>242</v>
      </c>
      <c r="AU227" s="244" t="s">
        <v>79</v>
      </c>
      <c r="AV227" s="13" t="s">
        <v>79</v>
      </c>
      <c r="AW227" s="13" t="s">
        <v>32</v>
      </c>
      <c r="AX227" s="13" t="s">
        <v>75</v>
      </c>
      <c r="AY227" s="244" t="s">
        <v>227</v>
      </c>
    </row>
    <row r="228" s="2" customFormat="1" ht="37.8" customHeight="1">
      <c r="A228" s="39"/>
      <c r="B228" s="40"/>
      <c r="C228" s="216" t="s">
        <v>428</v>
      </c>
      <c r="D228" s="216" t="s">
        <v>229</v>
      </c>
      <c r="E228" s="217" t="s">
        <v>429</v>
      </c>
      <c r="F228" s="218" t="s">
        <v>430</v>
      </c>
      <c r="G228" s="219" t="s">
        <v>172</v>
      </c>
      <c r="H228" s="220">
        <v>26</v>
      </c>
      <c r="I228" s="221"/>
      <c r="J228" s="222">
        <f>ROUND(I228*H228,2)</f>
        <v>0</v>
      </c>
      <c r="K228" s="218" t="s">
        <v>232</v>
      </c>
      <c r="L228" s="45"/>
      <c r="M228" s="223" t="s">
        <v>19</v>
      </c>
      <c r="N228" s="224" t="s">
        <v>42</v>
      </c>
      <c r="O228" s="85"/>
      <c r="P228" s="225">
        <f>O228*H228</f>
        <v>0</v>
      </c>
      <c r="Q228" s="225">
        <v>0</v>
      </c>
      <c r="R228" s="225">
        <f>Q228*H228</f>
        <v>0</v>
      </c>
      <c r="S228" s="225">
        <v>0</v>
      </c>
      <c r="T228" s="226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27" t="s">
        <v>122</v>
      </c>
      <c r="AT228" s="227" t="s">
        <v>229</v>
      </c>
      <c r="AU228" s="227" t="s">
        <v>79</v>
      </c>
      <c r="AY228" s="18" t="s">
        <v>227</v>
      </c>
      <c r="BE228" s="228">
        <f>IF(N228="základní",J228,0)</f>
        <v>0</v>
      </c>
      <c r="BF228" s="228">
        <f>IF(N228="snížená",J228,0)</f>
        <v>0</v>
      </c>
      <c r="BG228" s="228">
        <f>IF(N228="zákl. přenesená",J228,0)</f>
        <v>0</v>
      </c>
      <c r="BH228" s="228">
        <f>IF(N228="sníž. přenesená",J228,0)</f>
        <v>0</v>
      </c>
      <c r="BI228" s="228">
        <f>IF(N228="nulová",J228,0)</f>
        <v>0</v>
      </c>
      <c r="BJ228" s="18" t="s">
        <v>75</v>
      </c>
      <c r="BK228" s="228">
        <f>ROUND(I228*H228,2)</f>
        <v>0</v>
      </c>
      <c r="BL228" s="18" t="s">
        <v>122</v>
      </c>
      <c r="BM228" s="227" t="s">
        <v>431</v>
      </c>
    </row>
    <row r="229" s="13" customFormat="1">
      <c r="A229" s="13"/>
      <c r="B229" s="234"/>
      <c r="C229" s="235"/>
      <c r="D229" s="229" t="s">
        <v>242</v>
      </c>
      <c r="E229" s="236" t="s">
        <v>19</v>
      </c>
      <c r="F229" s="237" t="s">
        <v>170</v>
      </c>
      <c r="G229" s="235"/>
      <c r="H229" s="238">
        <v>26</v>
      </c>
      <c r="I229" s="239"/>
      <c r="J229" s="235"/>
      <c r="K229" s="235"/>
      <c r="L229" s="240"/>
      <c r="M229" s="241"/>
      <c r="N229" s="242"/>
      <c r="O229" s="242"/>
      <c r="P229" s="242"/>
      <c r="Q229" s="242"/>
      <c r="R229" s="242"/>
      <c r="S229" s="242"/>
      <c r="T229" s="24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4" t="s">
        <v>242</v>
      </c>
      <c r="AU229" s="244" t="s">
        <v>79</v>
      </c>
      <c r="AV229" s="13" t="s">
        <v>79</v>
      </c>
      <c r="AW229" s="13" t="s">
        <v>32</v>
      </c>
      <c r="AX229" s="13" t="s">
        <v>75</v>
      </c>
      <c r="AY229" s="244" t="s">
        <v>227</v>
      </c>
    </row>
    <row r="230" s="2" customFormat="1" ht="16.5" customHeight="1">
      <c r="A230" s="39"/>
      <c r="B230" s="40"/>
      <c r="C230" s="266" t="s">
        <v>432</v>
      </c>
      <c r="D230" s="266" t="s">
        <v>328</v>
      </c>
      <c r="E230" s="267" t="s">
        <v>433</v>
      </c>
      <c r="F230" s="268" t="s">
        <v>434</v>
      </c>
      <c r="G230" s="269" t="s">
        <v>172</v>
      </c>
      <c r="H230" s="270">
        <v>26</v>
      </c>
      <c r="I230" s="271"/>
      <c r="J230" s="272">
        <f>ROUND(I230*H230,2)</f>
        <v>0</v>
      </c>
      <c r="K230" s="268" t="s">
        <v>232</v>
      </c>
      <c r="L230" s="273"/>
      <c r="M230" s="274" t="s">
        <v>19</v>
      </c>
      <c r="N230" s="275" t="s">
        <v>42</v>
      </c>
      <c r="O230" s="85"/>
      <c r="P230" s="225">
        <f>O230*H230</f>
        <v>0</v>
      </c>
      <c r="Q230" s="225">
        <v>0.00031</v>
      </c>
      <c r="R230" s="225">
        <f>Q230*H230</f>
        <v>0.0080599999999999995</v>
      </c>
      <c r="S230" s="225">
        <v>0</v>
      </c>
      <c r="T230" s="226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27" t="s">
        <v>331</v>
      </c>
      <c r="AT230" s="227" t="s">
        <v>328</v>
      </c>
      <c r="AU230" s="227" t="s">
        <v>79</v>
      </c>
      <c r="AY230" s="18" t="s">
        <v>227</v>
      </c>
      <c r="BE230" s="228">
        <f>IF(N230="základní",J230,0)</f>
        <v>0</v>
      </c>
      <c r="BF230" s="228">
        <f>IF(N230="snížená",J230,0)</f>
        <v>0</v>
      </c>
      <c r="BG230" s="228">
        <f>IF(N230="zákl. přenesená",J230,0)</f>
        <v>0</v>
      </c>
      <c r="BH230" s="228">
        <f>IF(N230="sníž. přenesená",J230,0)</f>
        <v>0</v>
      </c>
      <c r="BI230" s="228">
        <f>IF(N230="nulová",J230,0)</f>
        <v>0</v>
      </c>
      <c r="BJ230" s="18" t="s">
        <v>75</v>
      </c>
      <c r="BK230" s="228">
        <f>ROUND(I230*H230,2)</f>
        <v>0</v>
      </c>
      <c r="BL230" s="18" t="s">
        <v>331</v>
      </c>
      <c r="BM230" s="227" t="s">
        <v>435</v>
      </c>
    </row>
    <row r="231" s="13" customFormat="1">
      <c r="A231" s="13"/>
      <c r="B231" s="234"/>
      <c r="C231" s="235"/>
      <c r="D231" s="229" t="s">
        <v>242</v>
      </c>
      <c r="E231" s="236" t="s">
        <v>19</v>
      </c>
      <c r="F231" s="237" t="s">
        <v>170</v>
      </c>
      <c r="G231" s="235"/>
      <c r="H231" s="238">
        <v>26</v>
      </c>
      <c r="I231" s="239"/>
      <c r="J231" s="235"/>
      <c r="K231" s="235"/>
      <c r="L231" s="240"/>
      <c r="M231" s="241"/>
      <c r="N231" s="242"/>
      <c r="O231" s="242"/>
      <c r="P231" s="242"/>
      <c r="Q231" s="242"/>
      <c r="R231" s="242"/>
      <c r="S231" s="242"/>
      <c r="T231" s="24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4" t="s">
        <v>242</v>
      </c>
      <c r="AU231" s="244" t="s">
        <v>79</v>
      </c>
      <c r="AV231" s="13" t="s">
        <v>79</v>
      </c>
      <c r="AW231" s="13" t="s">
        <v>32</v>
      </c>
      <c r="AX231" s="13" t="s">
        <v>75</v>
      </c>
      <c r="AY231" s="244" t="s">
        <v>227</v>
      </c>
    </row>
    <row r="232" s="2" customFormat="1" ht="16.5" customHeight="1">
      <c r="A232" s="39"/>
      <c r="B232" s="40"/>
      <c r="C232" s="266" t="s">
        <v>436</v>
      </c>
      <c r="D232" s="266" t="s">
        <v>328</v>
      </c>
      <c r="E232" s="267" t="s">
        <v>437</v>
      </c>
      <c r="F232" s="268" t="s">
        <v>438</v>
      </c>
      <c r="G232" s="269" t="s">
        <v>259</v>
      </c>
      <c r="H232" s="270">
        <v>16.609999999999999</v>
      </c>
      <c r="I232" s="271"/>
      <c r="J232" s="272">
        <f>ROUND(I232*H232,2)</f>
        <v>0</v>
      </c>
      <c r="K232" s="268" t="s">
        <v>232</v>
      </c>
      <c r="L232" s="273"/>
      <c r="M232" s="274" t="s">
        <v>19</v>
      </c>
      <c r="N232" s="275" t="s">
        <v>42</v>
      </c>
      <c r="O232" s="85"/>
      <c r="P232" s="225">
        <f>O232*H232</f>
        <v>0</v>
      </c>
      <c r="Q232" s="225">
        <v>1</v>
      </c>
      <c r="R232" s="225">
        <f>Q232*H232</f>
        <v>16.609999999999999</v>
      </c>
      <c r="S232" s="225">
        <v>0</v>
      </c>
      <c r="T232" s="226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27" t="s">
        <v>331</v>
      </c>
      <c r="AT232" s="227" t="s">
        <v>328</v>
      </c>
      <c r="AU232" s="227" t="s">
        <v>79</v>
      </c>
      <c r="AY232" s="18" t="s">
        <v>227</v>
      </c>
      <c r="BE232" s="228">
        <f>IF(N232="základní",J232,0)</f>
        <v>0</v>
      </c>
      <c r="BF232" s="228">
        <f>IF(N232="snížená",J232,0)</f>
        <v>0</v>
      </c>
      <c r="BG232" s="228">
        <f>IF(N232="zákl. přenesená",J232,0)</f>
        <v>0</v>
      </c>
      <c r="BH232" s="228">
        <f>IF(N232="sníž. přenesená",J232,0)</f>
        <v>0</v>
      </c>
      <c r="BI232" s="228">
        <f>IF(N232="nulová",J232,0)</f>
        <v>0</v>
      </c>
      <c r="BJ232" s="18" t="s">
        <v>75</v>
      </c>
      <c r="BK232" s="228">
        <f>ROUND(I232*H232,2)</f>
        <v>0</v>
      </c>
      <c r="BL232" s="18" t="s">
        <v>331</v>
      </c>
      <c r="BM232" s="227" t="s">
        <v>439</v>
      </c>
    </row>
    <row r="233" s="13" customFormat="1">
      <c r="A233" s="13"/>
      <c r="B233" s="234"/>
      <c r="C233" s="235"/>
      <c r="D233" s="229" t="s">
        <v>242</v>
      </c>
      <c r="E233" s="236" t="s">
        <v>19</v>
      </c>
      <c r="F233" s="237" t="s">
        <v>440</v>
      </c>
      <c r="G233" s="235"/>
      <c r="H233" s="238">
        <v>11.44</v>
      </c>
      <c r="I233" s="239"/>
      <c r="J233" s="235"/>
      <c r="K233" s="235"/>
      <c r="L233" s="240"/>
      <c r="M233" s="241"/>
      <c r="N233" s="242"/>
      <c r="O233" s="242"/>
      <c r="P233" s="242"/>
      <c r="Q233" s="242"/>
      <c r="R233" s="242"/>
      <c r="S233" s="242"/>
      <c r="T233" s="24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4" t="s">
        <v>242</v>
      </c>
      <c r="AU233" s="244" t="s">
        <v>79</v>
      </c>
      <c r="AV233" s="13" t="s">
        <v>79</v>
      </c>
      <c r="AW233" s="13" t="s">
        <v>32</v>
      </c>
      <c r="AX233" s="13" t="s">
        <v>71</v>
      </c>
      <c r="AY233" s="244" t="s">
        <v>227</v>
      </c>
    </row>
    <row r="234" s="13" customFormat="1">
      <c r="A234" s="13"/>
      <c r="B234" s="234"/>
      <c r="C234" s="235"/>
      <c r="D234" s="229" t="s">
        <v>242</v>
      </c>
      <c r="E234" s="236" t="s">
        <v>19</v>
      </c>
      <c r="F234" s="237" t="s">
        <v>441</v>
      </c>
      <c r="G234" s="235"/>
      <c r="H234" s="238">
        <v>5.1699999999999999</v>
      </c>
      <c r="I234" s="239"/>
      <c r="J234" s="235"/>
      <c r="K234" s="235"/>
      <c r="L234" s="240"/>
      <c r="M234" s="241"/>
      <c r="N234" s="242"/>
      <c r="O234" s="242"/>
      <c r="P234" s="242"/>
      <c r="Q234" s="242"/>
      <c r="R234" s="242"/>
      <c r="S234" s="242"/>
      <c r="T234" s="24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4" t="s">
        <v>242</v>
      </c>
      <c r="AU234" s="244" t="s">
        <v>79</v>
      </c>
      <c r="AV234" s="13" t="s">
        <v>79</v>
      </c>
      <c r="AW234" s="13" t="s">
        <v>32</v>
      </c>
      <c r="AX234" s="13" t="s">
        <v>71</v>
      </c>
      <c r="AY234" s="244" t="s">
        <v>227</v>
      </c>
    </row>
    <row r="235" s="14" customFormat="1">
      <c r="A235" s="14"/>
      <c r="B235" s="245"/>
      <c r="C235" s="246"/>
      <c r="D235" s="229" t="s">
        <v>242</v>
      </c>
      <c r="E235" s="247" t="s">
        <v>19</v>
      </c>
      <c r="F235" s="248" t="s">
        <v>244</v>
      </c>
      <c r="G235" s="246"/>
      <c r="H235" s="249">
        <v>16.609999999999999</v>
      </c>
      <c r="I235" s="250"/>
      <c r="J235" s="246"/>
      <c r="K235" s="246"/>
      <c r="L235" s="251"/>
      <c r="M235" s="252"/>
      <c r="N235" s="253"/>
      <c r="O235" s="253"/>
      <c r="P235" s="253"/>
      <c r="Q235" s="253"/>
      <c r="R235" s="253"/>
      <c r="S235" s="253"/>
      <c r="T235" s="254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5" t="s">
        <v>242</v>
      </c>
      <c r="AU235" s="255" t="s">
        <v>79</v>
      </c>
      <c r="AV235" s="14" t="s">
        <v>122</v>
      </c>
      <c r="AW235" s="14" t="s">
        <v>32</v>
      </c>
      <c r="AX235" s="14" t="s">
        <v>75</v>
      </c>
      <c r="AY235" s="255" t="s">
        <v>227</v>
      </c>
    </row>
    <row r="236" s="2" customFormat="1" ht="16.5" customHeight="1">
      <c r="A236" s="39"/>
      <c r="B236" s="40"/>
      <c r="C236" s="266" t="s">
        <v>442</v>
      </c>
      <c r="D236" s="266" t="s">
        <v>328</v>
      </c>
      <c r="E236" s="267" t="s">
        <v>443</v>
      </c>
      <c r="F236" s="268" t="s">
        <v>444</v>
      </c>
      <c r="G236" s="269" t="s">
        <v>180</v>
      </c>
      <c r="H236" s="270">
        <v>15.5</v>
      </c>
      <c r="I236" s="271"/>
      <c r="J236" s="272">
        <f>ROUND(I236*H236,2)</f>
        <v>0</v>
      </c>
      <c r="K236" s="268" t="s">
        <v>232</v>
      </c>
      <c r="L236" s="273"/>
      <c r="M236" s="274" t="s">
        <v>19</v>
      </c>
      <c r="N236" s="275" t="s">
        <v>42</v>
      </c>
      <c r="O236" s="85"/>
      <c r="P236" s="225">
        <f>O236*H236</f>
        <v>0</v>
      </c>
      <c r="Q236" s="225">
        <v>0</v>
      </c>
      <c r="R236" s="225">
        <f>Q236*H236</f>
        <v>0</v>
      </c>
      <c r="S236" s="225">
        <v>0</v>
      </c>
      <c r="T236" s="226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27" t="s">
        <v>331</v>
      </c>
      <c r="AT236" s="227" t="s">
        <v>328</v>
      </c>
      <c r="AU236" s="227" t="s">
        <v>79</v>
      </c>
      <c r="AY236" s="18" t="s">
        <v>227</v>
      </c>
      <c r="BE236" s="228">
        <f>IF(N236="základní",J236,0)</f>
        <v>0</v>
      </c>
      <c r="BF236" s="228">
        <f>IF(N236="snížená",J236,0)</f>
        <v>0</v>
      </c>
      <c r="BG236" s="228">
        <f>IF(N236="zákl. přenesená",J236,0)</f>
        <v>0</v>
      </c>
      <c r="BH236" s="228">
        <f>IF(N236="sníž. přenesená",J236,0)</f>
        <v>0</v>
      </c>
      <c r="BI236" s="228">
        <f>IF(N236="nulová",J236,0)</f>
        <v>0</v>
      </c>
      <c r="BJ236" s="18" t="s">
        <v>75</v>
      </c>
      <c r="BK236" s="228">
        <f>ROUND(I236*H236,2)</f>
        <v>0</v>
      </c>
      <c r="BL236" s="18" t="s">
        <v>331</v>
      </c>
      <c r="BM236" s="227" t="s">
        <v>445</v>
      </c>
    </row>
    <row r="237" s="2" customFormat="1" ht="16.5" customHeight="1">
      <c r="A237" s="39"/>
      <c r="B237" s="40"/>
      <c r="C237" s="266" t="s">
        <v>446</v>
      </c>
      <c r="D237" s="266" t="s">
        <v>328</v>
      </c>
      <c r="E237" s="267" t="s">
        <v>447</v>
      </c>
      <c r="F237" s="268" t="s">
        <v>448</v>
      </c>
      <c r="G237" s="269" t="s">
        <v>180</v>
      </c>
      <c r="H237" s="270">
        <v>28.800000000000001</v>
      </c>
      <c r="I237" s="271"/>
      <c r="J237" s="272">
        <f>ROUND(I237*H237,2)</f>
        <v>0</v>
      </c>
      <c r="K237" s="268" t="s">
        <v>232</v>
      </c>
      <c r="L237" s="273"/>
      <c r="M237" s="274" t="s">
        <v>19</v>
      </c>
      <c r="N237" s="275" t="s">
        <v>42</v>
      </c>
      <c r="O237" s="85"/>
      <c r="P237" s="225">
        <f>O237*H237</f>
        <v>0</v>
      </c>
      <c r="Q237" s="225">
        <v>0</v>
      </c>
      <c r="R237" s="225">
        <f>Q237*H237</f>
        <v>0</v>
      </c>
      <c r="S237" s="225">
        <v>0</v>
      </c>
      <c r="T237" s="226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27" t="s">
        <v>331</v>
      </c>
      <c r="AT237" s="227" t="s">
        <v>328</v>
      </c>
      <c r="AU237" s="227" t="s">
        <v>79</v>
      </c>
      <c r="AY237" s="18" t="s">
        <v>227</v>
      </c>
      <c r="BE237" s="228">
        <f>IF(N237="základní",J237,0)</f>
        <v>0</v>
      </c>
      <c r="BF237" s="228">
        <f>IF(N237="snížená",J237,0)</f>
        <v>0</v>
      </c>
      <c r="BG237" s="228">
        <f>IF(N237="zákl. přenesená",J237,0)</f>
        <v>0</v>
      </c>
      <c r="BH237" s="228">
        <f>IF(N237="sníž. přenesená",J237,0)</f>
        <v>0</v>
      </c>
      <c r="BI237" s="228">
        <f>IF(N237="nulová",J237,0)</f>
        <v>0</v>
      </c>
      <c r="BJ237" s="18" t="s">
        <v>75</v>
      </c>
      <c r="BK237" s="228">
        <f>ROUND(I237*H237,2)</f>
        <v>0</v>
      </c>
      <c r="BL237" s="18" t="s">
        <v>331</v>
      </c>
      <c r="BM237" s="227" t="s">
        <v>449</v>
      </c>
    </row>
    <row r="238" s="13" customFormat="1">
      <c r="A238" s="13"/>
      <c r="B238" s="234"/>
      <c r="C238" s="235"/>
      <c r="D238" s="229" t="s">
        <v>242</v>
      </c>
      <c r="E238" s="236" t="s">
        <v>19</v>
      </c>
      <c r="F238" s="237" t="s">
        <v>450</v>
      </c>
      <c r="G238" s="235"/>
      <c r="H238" s="238">
        <v>28.800000000000001</v>
      </c>
      <c r="I238" s="239"/>
      <c r="J238" s="235"/>
      <c r="K238" s="235"/>
      <c r="L238" s="240"/>
      <c r="M238" s="241"/>
      <c r="N238" s="242"/>
      <c r="O238" s="242"/>
      <c r="P238" s="242"/>
      <c r="Q238" s="242"/>
      <c r="R238" s="242"/>
      <c r="S238" s="242"/>
      <c r="T238" s="24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4" t="s">
        <v>242</v>
      </c>
      <c r="AU238" s="244" t="s">
        <v>79</v>
      </c>
      <c r="AV238" s="13" t="s">
        <v>79</v>
      </c>
      <c r="AW238" s="13" t="s">
        <v>32</v>
      </c>
      <c r="AX238" s="13" t="s">
        <v>75</v>
      </c>
      <c r="AY238" s="244" t="s">
        <v>227</v>
      </c>
    </row>
    <row r="239" s="2" customFormat="1" ht="78" customHeight="1">
      <c r="A239" s="39"/>
      <c r="B239" s="40"/>
      <c r="C239" s="216" t="s">
        <v>451</v>
      </c>
      <c r="D239" s="216" t="s">
        <v>229</v>
      </c>
      <c r="E239" s="217" t="s">
        <v>452</v>
      </c>
      <c r="F239" s="218" t="s">
        <v>453</v>
      </c>
      <c r="G239" s="219" t="s">
        <v>259</v>
      </c>
      <c r="H239" s="220">
        <v>16.609999999999999</v>
      </c>
      <c r="I239" s="221"/>
      <c r="J239" s="222">
        <f>ROUND(I239*H239,2)</f>
        <v>0</v>
      </c>
      <c r="K239" s="218" t="s">
        <v>232</v>
      </c>
      <c r="L239" s="45"/>
      <c r="M239" s="223" t="s">
        <v>19</v>
      </c>
      <c r="N239" s="224" t="s">
        <v>42</v>
      </c>
      <c r="O239" s="85"/>
      <c r="P239" s="225">
        <f>O239*H239</f>
        <v>0</v>
      </c>
      <c r="Q239" s="225">
        <v>0</v>
      </c>
      <c r="R239" s="225">
        <f>Q239*H239</f>
        <v>0</v>
      </c>
      <c r="S239" s="225">
        <v>0</v>
      </c>
      <c r="T239" s="226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27" t="s">
        <v>233</v>
      </c>
      <c r="AT239" s="227" t="s">
        <v>229</v>
      </c>
      <c r="AU239" s="227" t="s">
        <v>79</v>
      </c>
      <c r="AY239" s="18" t="s">
        <v>227</v>
      </c>
      <c r="BE239" s="228">
        <f>IF(N239="základní",J239,0)</f>
        <v>0</v>
      </c>
      <c r="BF239" s="228">
        <f>IF(N239="snížená",J239,0)</f>
        <v>0</v>
      </c>
      <c r="BG239" s="228">
        <f>IF(N239="zákl. přenesená",J239,0)</f>
        <v>0</v>
      </c>
      <c r="BH239" s="228">
        <f>IF(N239="sníž. přenesená",J239,0)</f>
        <v>0</v>
      </c>
      <c r="BI239" s="228">
        <f>IF(N239="nulová",J239,0)</f>
        <v>0</v>
      </c>
      <c r="BJ239" s="18" t="s">
        <v>75</v>
      </c>
      <c r="BK239" s="228">
        <f>ROUND(I239*H239,2)</f>
        <v>0</v>
      </c>
      <c r="BL239" s="18" t="s">
        <v>233</v>
      </c>
      <c r="BM239" s="227" t="s">
        <v>454</v>
      </c>
    </row>
    <row r="240" s="2" customFormat="1">
      <c r="A240" s="39"/>
      <c r="B240" s="40"/>
      <c r="C240" s="41"/>
      <c r="D240" s="229" t="s">
        <v>240</v>
      </c>
      <c r="E240" s="41"/>
      <c r="F240" s="230" t="s">
        <v>261</v>
      </c>
      <c r="G240" s="41"/>
      <c r="H240" s="41"/>
      <c r="I240" s="231"/>
      <c r="J240" s="41"/>
      <c r="K240" s="41"/>
      <c r="L240" s="45"/>
      <c r="M240" s="232"/>
      <c r="N240" s="233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240</v>
      </c>
      <c r="AU240" s="18" t="s">
        <v>79</v>
      </c>
    </row>
    <row r="241" s="13" customFormat="1">
      <c r="A241" s="13"/>
      <c r="B241" s="234"/>
      <c r="C241" s="235"/>
      <c r="D241" s="229" t="s">
        <v>242</v>
      </c>
      <c r="E241" s="236" t="s">
        <v>19</v>
      </c>
      <c r="F241" s="237" t="s">
        <v>455</v>
      </c>
      <c r="G241" s="235"/>
      <c r="H241" s="238">
        <v>11.44</v>
      </c>
      <c r="I241" s="239"/>
      <c r="J241" s="235"/>
      <c r="K241" s="235"/>
      <c r="L241" s="240"/>
      <c r="M241" s="241"/>
      <c r="N241" s="242"/>
      <c r="O241" s="242"/>
      <c r="P241" s="242"/>
      <c r="Q241" s="242"/>
      <c r="R241" s="242"/>
      <c r="S241" s="242"/>
      <c r="T241" s="24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4" t="s">
        <v>242</v>
      </c>
      <c r="AU241" s="244" t="s">
        <v>79</v>
      </c>
      <c r="AV241" s="13" t="s">
        <v>79</v>
      </c>
      <c r="AW241" s="13" t="s">
        <v>32</v>
      </c>
      <c r="AX241" s="13" t="s">
        <v>71</v>
      </c>
      <c r="AY241" s="244" t="s">
        <v>227</v>
      </c>
    </row>
    <row r="242" s="13" customFormat="1">
      <c r="A242" s="13"/>
      <c r="B242" s="234"/>
      <c r="C242" s="235"/>
      <c r="D242" s="229" t="s">
        <v>242</v>
      </c>
      <c r="E242" s="236" t="s">
        <v>19</v>
      </c>
      <c r="F242" s="237" t="s">
        <v>456</v>
      </c>
      <c r="G242" s="235"/>
      <c r="H242" s="238">
        <v>5.1699999999999999</v>
      </c>
      <c r="I242" s="239"/>
      <c r="J242" s="235"/>
      <c r="K242" s="235"/>
      <c r="L242" s="240"/>
      <c r="M242" s="241"/>
      <c r="N242" s="242"/>
      <c r="O242" s="242"/>
      <c r="P242" s="242"/>
      <c r="Q242" s="242"/>
      <c r="R242" s="242"/>
      <c r="S242" s="242"/>
      <c r="T242" s="24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4" t="s">
        <v>242</v>
      </c>
      <c r="AU242" s="244" t="s">
        <v>79</v>
      </c>
      <c r="AV242" s="13" t="s">
        <v>79</v>
      </c>
      <c r="AW242" s="13" t="s">
        <v>32</v>
      </c>
      <c r="AX242" s="13" t="s">
        <v>71</v>
      </c>
      <c r="AY242" s="244" t="s">
        <v>227</v>
      </c>
    </row>
    <row r="243" s="14" customFormat="1">
      <c r="A243" s="14"/>
      <c r="B243" s="245"/>
      <c r="C243" s="246"/>
      <c r="D243" s="229" t="s">
        <v>242</v>
      </c>
      <c r="E243" s="247" t="s">
        <v>19</v>
      </c>
      <c r="F243" s="248" t="s">
        <v>244</v>
      </c>
      <c r="G243" s="246"/>
      <c r="H243" s="249">
        <v>16.609999999999999</v>
      </c>
      <c r="I243" s="250"/>
      <c r="J243" s="246"/>
      <c r="K243" s="246"/>
      <c r="L243" s="251"/>
      <c r="M243" s="252"/>
      <c r="N243" s="253"/>
      <c r="O243" s="253"/>
      <c r="P243" s="253"/>
      <c r="Q243" s="253"/>
      <c r="R243" s="253"/>
      <c r="S243" s="253"/>
      <c r="T243" s="25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5" t="s">
        <v>242</v>
      </c>
      <c r="AU243" s="255" t="s">
        <v>79</v>
      </c>
      <c r="AV243" s="14" t="s">
        <v>122</v>
      </c>
      <c r="AW243" s="14" t="s">
        <v>32</v>
      </c>
      <c r="AX243" s="14" t="s">
        <v>75</v>
      </c>
      <c r="AY243" s="255" t="s">
        <v>227</v>
      </c>
    </row>
    <row r="244" s="12" customFormat="1" ht="22.8" customHeight="1">
      <c r="A244" s="12"/>
      <c r="B244" s="200"/>
      <c r="C244" s="201"/>
      <c r="D244" s="202" t="s">
        <v>70</v>
      </c>
      <c r="E244" s="214" t="s">
        <v>306</v>
      </c>
      <c r="F244" s="214" t="s">
        <v>457</v>
      </c>
      <c r="G244" s="201"/>
      <c r="H244" s="201"/>
      <c r="I244" s="204"/>
      <c r="J244" s="215">
        <f>BK244</f>
        <v>0</v>
      </c>
      <c r="K244" s="201"/>
      <c r="L244" s="206"/>
      <c r="M244" s="207"/>
      <c r="N244" s="208"/>
      <c r="O244" s="208"/>
      <c r="P244" s="209">
        <f>P245</f>
        <v>0</v>
      </c>
      <c r="Q244" s="208"/>
      <c r="R244" s="209">
        <f>R245</f>
        <v>0</v>
      </c>
      <c r="S244" s="208"/>
      <c r="T244" s="210">
        <f>T245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11" t="s">
        <v>75</v>
      </c>
      <c r="AT244" s="212" t="s">
        <v>70</v>
      </c>
      <c r="AU244" s="212" t="s">
        <v>75</v>
      </c>
      <c r="AY244" s="211" t="s">
        <v>227</v>
      </c>
      <c r="BK244" s="213">
        <f>BK245</f>
        <v>0</v>
      </c>
    </row>
    <row r="245" s="2" customFormat="1" ht="44.25" customHeight="1">
      <c r="A245" s="39"/>
      <c r="B245" s="40"/>
      <c r="C245" s="216" t="s">
        <v>458</v>
      </c>
      <c r="D245" s="216" t="s">
        <v>229</v>
      </c>
      <c r="E245" s="217" t="s">
        <v>459</v>
      </c>
      <c r="F245" s="218" t="s">
        <v>460</v>
      </c>
      <c r="G245" s="219" t="s">
        <v>180</v>
      </c>
      <c r="H245" s="220">
        <v>36</v>
      </c>
      <c r="I245" s="221"/>
      <c r="J245" s="222">
        <f>ROUND(I245*H245,2)</f>
        <v>0</v>
      </c>
      <c r="K245" s="218" t="s">
        <v>232</v>
      </c>
      <c r="L245" s="45"/>
      <c r="M245" s="276" t="s">
        <v>19</v>
      </c>
      <c r="N245" s="277" t="s">
        <v>42</v>
      </c>
      <c r="O245" s="278"/>
      <c r="P245" s="279">
        <f>O245*H245</f>
        <v>0</v>
      </c>
      <c r="Q245" s="279">
        <v>0</v>
      </c>
      <c r="R245" s="279">
        <f>Q245*H245</f>
        <v>0</v>
      </c>
      <c r="S245" s="279">
        <v>0</v>
      </c>
      <c r="T245" s="280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27" t="s">
        <v>233</v>
      </c>
      <c r="AT245" s="227" t="s">
        <v>229</v>
      </c>
      <c r="AU245" s="227" t="s">
        <v>79</v>
      </c>
      <c r="AY245" s="18" t="s">
        <v>227</v>
      </c>
      <c r="BE245" s="228">
        <f>IF(N245="základní",J245,0)</f>
        <v>0</v>
      </c>
      <c r="BF245" s="228">
        <f>IF(N245="snížená",J245,0)</f>
        <v>0</v>
      </c>
      <c r="BG245" s="228">
        <f>IF(N245="zákl. přenesená",J245,0)</f>
        <v>0</v>
      </c>
      <c r="BH245" s="228">
        <f>IF(N245="sníž. přenesená",J245,0)</f>
        <v>0</v>
      </c>
      <c r="BI245" s="228">
        <f>IF(N245="nulová",J245,0)</f>
        <v>0</v>
      </c>
      <c r="BJ245" s="18" t="s">
        <v>75</v>
      </c>
      <c r="BK245" s="228">
        <f>ROUND(I245*H245,2)</f>
        <v>0</v>
      </c>
      <c r="BL245" s="18" t="s">
        <v>233</v>
      </c>
      <c r="BM245" s="227" t="s">
        <v>461</v>
      </c>
    </row>
    <row r="246" s="2" customFormat="1" ht="6.96" customHeight="1">
      <c r="A246" s="39"/>
      <c r="B246" s="60"/>
      <c r="C246" s="61"/>
      <c r="D246" s="61"/>
      <c r="E246" s="61"/>
      <c r="F246" s="61"/>
      <c r="G246" s="61"/>
      <c r="H246" s="61"/>
      <c r="I246" s="61"/>
      <c r="J246" s="61"/>
      <c r="K246" s="61"/>
      <c r="L246" s="45"/>
      <c r="M246" s="39"/>
      <c r="O246" s="39"/>
      <c r="P246" s="39"/>
      <c r="Q246" s="39"/>
      <c r="R246" s="39"/>
      <c r="S246" s="39"/>
      <c r="T246" s="39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</row>
  </sheetData>
  <sheetProtection sheet="1" autoFilter="0" formatColumns="0" formatRows="0" objects="1" scenarios="1" spinCount="100000" saltValue="Z1vVoKX5KoKzRKj9OhaVdxxsNj0b97CxjBVQmyb+2Yf0L1pZ+jgpkJPi5jbCS/n7A1Ljbc09mLm9tDhSuWixrw==" hashValue="Kiprw5/S/dhiZf9aqYZ4VPNGUmWQxtmV8O1MHykDNcfxtlEeZVJh6KkYS63jI1gTJNeFQZrbBBY3W6FkiGdklA==" algorithmName="SHA-512" password="CC35"/>
  <autoFilter ref="C105:K245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92:H92"/>
    <mergeCell ref="E96:H96"/>
    <mergeCell ref="E94:H94"/>
    <mergeCell ref="E98:H9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163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1"/>
      <c r="AT3" s="18" t="s">
        <v>79</v>
      </c>
    </row>
    <row r="4" s="1" customFormat="1" ht="24.96" customHeight="1">
      <c r="B4" s="21"/>
      <c r="D4" s="143" t="s">
        <v>174</v>
      </c>
      <c r="L4" s="21"/>
      <c r="M4" s="144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5" t="s">
        <v>16</v>
      </c>
      <c r="L6" s="21"/>
    </row>
    <row r="7" s="1" customFormat="1" ht="16.5" customHeight="1">
      <c r="B7" s="21"/>
      <c r="E7" s="146" t="str">
        <f>'Rekapitulace stavby'!K6</f>
        <v>Oprava přejezdů v obvodu Správy tratí Ústí nad Labem pro r. 2022</v>
      </c>
      <c r="F7" s="145"/>
      <c r="G7" s="145"/>
      <c r="H7" s="145"/>
      <c r="L7" s="21"/>
    </row>
    <row r="8">
      <c r="B8" s="21"/>
      <c r="D8" s="145" t="s">
        <v>185</v>
      </c>
      <c r="L8" s="21"/>
    </row>
    <row r="9" s="1" customFormat="1" ht="16.5" customHeight="1">
      <c r="B9" s="21"/>
      <c r="E9" s="146" t="s">
        <v>1146</v>
      </c>
      <c r="F9" s="1"/>
      <c r="G9" s="1"/>
      <c r="H9" s="1"/>
      <c r="L9" s="21"/>
    </row>
    <row r="10" s="1" customFormat="1" ht="12" customHeight="1">
      <c r="B10" s="21"/>
      <c r="D10" s="145" t="s">
        <v>187</v>
      </c>
      <c r="L10" s="21"/>
    </row>
    <row r="11" s="2" customFormat="1" ht="16.5" customHeight="1">
      <c r="A11" s="39"/>
      <c r="B11" s="45"/>
      <c r="C11" s="39"/>
      <c r="D11" s="39"/>
      <c r="E11" s="147" t="s">
        <v>1147</v>
      </c>
      <c r="F11" s="39"/>
      <c r="G11" s="39"/>
      <c r="H11" s="39"/>
      <c r="I11" s="39"/>
      <c r="J11" s="39"/>
      <c r="K11" s="39"/>
      <c r="L11" s="14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5" t="s">
        <v>189</v>
      </c>
      <c r="E12" s="39"/>
      <c r="F12" s="39"/>
      <c r="G12" s="39"/>
      <c r="H12" s="39"/>
      <c r="I12" s="39"/>
      <c r="J12" s="39"/>
      <c r="K12" s="39"/>
      <c r="L12" s="14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49" t="s">
        <v>1242</v>
      </c>
      <c r="F13" s="39"/>
      <c r="G13" s="39"/>
      <c r="H13" s="39"/>
      <c r="I13" s="39"/>
      <c r="J13" s="39"/>
      <c r="K13" s="39"/>
      <c r="L13" s="14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14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45" t="s">
        <v>18</v>
      </c>
      <c r="E15" s="39"/>
      <c r="F15" s="134" t="s">
        <v>19</v>
      </c>
      <c r="G15" s="39"/>
      <c r="H15" s="39"/>
      <c r="I15" s="145" t="s">
        <v>20</v>
      </c>
      <c r="J15" s="134" t="s">
        <v>19</v>
      </c>
      <c r="K15" s="39"/>
      <c r="L15" s="14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5" t="s">
        <v>21</v>
      </c>
      <c r="E16" s="39"/>
      <c r="F16" s="134" t="s">
        <v>191</v>
      </c>
      <c r="G16" s="39"/>
      <c r="H16" s="39"/>
      <c r="I16" s="145" t="s">
        <v>23</v>
      </c>
      <c r="J16" s="150" t="str">
        <f>'Rekapitulace stavby'!AN8</f>
        <v>31. 8. 2021</v>
      </c>
      <c r="K16" s="39"/>
      <c r="L16" s="14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14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45" t="s">
        <v>25</v>
      </c>
      <c r="E18" s="39"/>
      <c r="F18" s="39"/>
      <c r="G18" s="39"/>
      <c r="H18" s="39"/>
      <c r="I18" s="145" t="s">
        <v>26</v>
      </c>
      <c r="J18" s="134" t="str">
        <f>IF('Rekapitulace stavby'!AN10="","",'Rekapitulace stavby'!AN10)</f>
        <v/>
      </c>
      <c r="K18" s="39"/>
      <c r="L18" s="14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4" t="str">
        <f>IF('Rekapitulace stavby'!E11="","",'Rekapitulace stavby'!E11)</f>
        <v>Správa železnic, státní organizace</v>
      </c>
      <c r="F19" s="39"/>
      <c r="G19" s="39"/>
      <c r="H19" s="39"/>
      <c r="I19" s="145" t="s">
        <v>28</v>
      </c>
      <c r="J19" s="134" t="str">
        <f>IF('Rekapitulace stavby'!AN11="","",'Rekapitulace stavby'!AN11)</f>
        <v/>
      </c>
      <c r="K19" s="39"/>
      <c r="L19" s="14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14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45" t="s">
        <v>29</v>
      </c>
      <c r="E21" s="39"/>
      <c r="F21" s="39"/>
      <c r="G21" s="39"/>
      <c r="H21" s="39"/>
      <c r="I21" s="145" t="s">
        <v>26</v>
      </c>
      <c r="J21" s="34" t="str">
        <f>'Rekapitulace stavby'!AN13</f>
        <v>Vyplň údaj</v>
      </c>
      <c r="K21" s="39"/>
      <c r="L21" s="14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34"/>
      <c r="G22" s="134"/>
      <c r="H22" s="134"/>
      <c r="I22" s="145" t="s">
        <v>28</v>
      </c>
      <c r="J22" s="34" t="str">
        <f>'Rekapitulace stavby'!AN14</f>
        <v>Vyplň údaj</v>
      </c>
      <c r="K22" s="39"/>
      <c r="L22" s="14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14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45" t="s">
        <v>31</v>
      </c>
      <c r="E24" s="39"/>
      <c r="F24" s="39"/>
      <c r="G24" s="39"/>
      <c r="H24" s="39"/>
      <c r="I24" s="145" t="s">
        <v>26</v>
      </c>
      <c r="J24" s="134" t="str">
        <f>IF('Rekapitulace stavby'!AN16="","",'Rekapitulace stavby'!AN16)</f>
        <v/>
      </c>
      <c r="K24" s="39"/>
      <c r="L24" s="14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34" t="str">
        <f>IF('Rekapitulace stavby'!E17="","",'Rekapitulace stavby'!E17)</f>
        <v xml:space="preserve"> </v>
      </c>
      <c r="F25" s="39"/>
      <c r="G25" s="39"/>
      <c r="H25" s="39"/>
      <c r="I25" s="145" t="s">
        <v>28</v>
      </c>
      <c r="J25" s="134" t="str">
        <f>IF('Rekapitulace stavby'!AN17="","",'Rekapitulace stavby'!AN17)</f>
        <v/>
      </c>
      <c r="K25" s="39"/>
      <c r="L25" s="14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14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45" t="s">
        <v>33</v>
      </c>
      <c r="E27" s="39"/>
      <c r="F27" s="39"/>
      <c r="G27" s="39"/>
      <c r="H27" s="39"/>
      <c r="I27" s="145" t="s">
        <v>26</v>
      </c>
      <c r="J27" s="134" t="s">
        <v>19</v>
      </c>
      <c r="K27" s="39"/>
      <c r="L27" s="148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34" t="s">
        <v>192</v>
      </c>
      <c r="F28" s="39"/>
      <c r="G28" s="39"/>
      <c r="H28" s="39"/>
      <c r="I28" s="145" t="s">
        <v>28</v>
      </c>
      <c r="J28" s="134" t="s">
        <v>19</v>
      </c>
      <c r="K28" s="39"/>
      <c r="L28" s="14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148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45" t="s">
        <v>35</v>
      </c>
      <c r="E30" s="39"/>
      <c r="F30" s="39"/>
      <c r="G30" s="39"/>
      <c r="H30" s="39"/>
      <c r="I30" s="39"/>
      <c r="J30" s="39"/>
      <c r="K30" s="39"/>
      <c r="L30" s="14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5" customHeight="1">
      <c r="A31" s="151"/>
      <c r="B31" s="152"/>
      <c r="C31" s="151"/>
      <c r="D31" s="151"/>
      <c r="E31" s="153" t="s">
        <v>19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14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5"/>
      <c r="E33" s="155"/>
      <c r="F33" s="155"/>
      <c r="G33" s="155"/>
      <c r="H33" s="155"/>
      <c r="I33" s="155"/>
      <c r="J33" s="155"/>
      <c r="K33" s="155"/>
      <c r="L33" s="14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56" t="s">
        <v>37</v>
      </c>
      <c r="E34" s="39"/>
      <c r="F34" s="39"/>
      <c r="G34" s="39"/>
      <c r="H34" s="39"/>
      <c r="I34" s="39"/>
      <c r="J34" s="157">
        <f>ROUND(J92, 2)</f>
        <v>0</v>
      </c>
      <c r="K34" s="39"/>
      <c r="L34" s="14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55"/>
      <c r="E35" s="155"/>
      <c r="F35" s="155"/>
      <c r="G35" s="155"/>
      <c r="H35" s="155"/>
      <c r="I35" s="155"/>
      <c r="J35" s="155"/>
      <c r="K35" s="155"/>
      <c r="L35" s="14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58" t="s">
        <v>39</v>
      </c>
      <c r="G36" s="39"/>
      <c r="H36" s="39"/>
      <c r="I36" s="158" t="s">
        <v>38</v>
      </c>
      <c r="J36" s="158" t="s">
        <v>40</v>
      </c>
      <c r="K36" s="39"/>
      <c r="L36" s="14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47" t="s">
        <v>41</v>
      </c>
      <c r="E37" s="145" t="s">
        <v>42</v>
      </c>
      <c r="F37" s="159">
        <f>ROUND((SUM(BE92:BE96)),  2)</f>
        <v>0</v>
      </c>
      <c r="G37" s="39"/>
      <c r="H37" s="39"/>
      <c r="I37" s="160">
        <v>0.20999999999999999</v>
      </c>
      <c r="J37" s="159">
        <f>ROUND(((SUM(BE92:BE96))*I37),  2)</f>
        <v>0</v>
      </c>
      <c r="K37" s="39"/>
      <c r="L37" s="14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45" t="s">
        <v>43</v>
      </c>
      <c r="F38" s="159">
        <f>ROUND((SUM(BF92:BF96)),  2)</f>
        <v>0</v>
      </c>
      <c r="G38" s="39"/>
      <c r="H38" s="39"/>
      <c r="I38" s="160">
        <v>0.14999999999999999</v>
      </c>
      <c r="J38" s="159">
        <f>ROUND(((SUM(BF92:BF96))*I38),  2)</f>
        <v>0</v>
      </c>
      <c r="K38" s="39"/>
      <c r="L38" s="14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5" t="s">
        <v>44</v>
      </c>
      <c r="F39" s="159">
        <f>ROUND((SUM(BG92:BG96)),  2)</f>
        <v>0</v>
      </c>
      <c r="G39" s="39"/>
      <c r="H39" s="39"/>
      <c r="I39" s="160">
        <v>0.20999999999999999</v>
      </c>
      <c r="J39" s="159">
        <f>0</f>
        <v>0</v>
      </c>
      <c r="K39" s="39"/>
      <c r="L39" s="14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45" t="s">
        <v>45</v>
      </c>
      <c r="F40" s="159">
        <f>ROUND((SUM(BH92:BH96)),  2)</f>
        <v>0</v>
      </c>
      <c r="G40" s="39"/>
      <c r="H40" s="39"/>
      <c r="I40" s="160">
        <v>0.14999999999999999</v>
      </c>
      <c r="J40" s="159">
        <f>0</f>
        <v>0</v>
      </c>
      <c r="K40" s="39"/>
      <c r="L40" s="14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45" t="s">
        <v>46</v>
      </c>
      <c r="F41" s="159">
        <f>ROUND((SUM(BI92:BI96)),  2)</f>
        <v>0</v>
      </c>
      <c r="G41" s="39"/>
      <c r="H41" s="39"/>
      <c r="I41" s="160">
        <v>0</v>
      </c>
      <c r="J41" s="159">
        <f>0</f>
        <v>0</v>
      </c>
      <c r="K41" s="39"/>
      <c r="L41" s="148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148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1"/>
      <c r="D43" s="162" t="s">
        <v>47</v>
      </c>
      <c r="E43" s="163"/>
      <c r="F43" s="163"/>
      <c r="G43" s="164" t="s">
        <v>48</v>
      </c>
      <c r="H43" s="165" t="s">
        <v>49</v>
      </c>
      <c r="I43" s="163"/>
      <c r="J43" s="166">
        <f>SUM(J34:J41)</f>
        <v>0</v>
      </c>
      <c r="K43" s="167"/>
      <c r="L43" s="148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8" s="2" customFormat="1" ht="6.96" customHeight="1">
      <c r="A48" s="39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24.96" customHeight="1">
      <c r="A49" s="39"/>
      <c r="B49" s="40"/>
      <c r="C49" s="24" t="s">
        <v>193</v>
      </c>
      <c r="D49" s="41"/>
      <c r="E49" s="41"/>
      <c r="F49" s="41"/>
      <c r="G49" s="41"/>
      <c r="H49" s="41"/>
      <c r="I49" s="41"/>
      <c r="J49" s="41"/>
      <c r="K49" s="41"/>
      <c r="L49" s="14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6.96" customHeight="1">
      <c r="A50" s="39"/>
      <c r="B50" s="40"/>
      <c r="C50" s="41"/>
      <c r="D50" s="41"/>
      <c r="E50" s="41"/>
      <c r="F50" s="41"/>
      <c r="G50" s="41"/>
      <c r="H50" s="41"/>
      <c r="I50" s="41"/>
      <c r="J50" s="41"/>
      <c r="K50" s="41"/>
      <c r="L50" s="14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16</v>
      </c>
      <c r="D51" s="41"/>
      <c r="E51" s="41"/>
      <c r="F51" s="41"/>
      <c r="G51" s="41"/>
      <c r="H51" s="41"/>
      <c r="I51" s="41"/>
      <c r="J51" s="41"/>
      <c r="K51" s="41"/>
      <c r="L51" s="148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6.5" customHeight="1">
      <c r="A52" s="39"/>
      <c r="B52" s="40"/>
      <c r="C52" s="41"/>
      <c r="D52" s="41"/>
      <c r="E52" s="172" t="str">
        <f>E7</f>
        <v>Oprava přejezdů v obvodu Správy tratí Ústí nad Labem pro r. 2022</v>
      </c>
      <c r="F52" s="33"/>
      <c r="G52" s="33"/>
      <c r="H52" s="33"/>
      <c r="I52" s="41"/>
      <c r="J52" s="41"/>
      <c r="K52" s="41"/>
      <c r="L52" s="14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1" customFormat="1" ht="12" customHeight="1">
      <c r="B53" s="22"/>
      <c r="C53" s="33" t="s">
        <v>185</v>
      </c>
      <c r="D53" s="23"/>
      <c r="E53" s="23"/>
      <c r="F53" s="23"/>
      <c r="G53" s="23"/>
      <c r="H53" s="23"/>
      <c r="I53" s="23"/>
      <c r="J53" s="23"/>
      <c r="K53" s="23"/>
      <c r="L53" s="21"/>
    </row>
    <row r="54" s="1" customFormat="1" ht="16.5" customHeight="1">
      <c r="B54" s="22"/>
      <c r="C54" s="23"/>
      <c r="D54" s="23"/>
      <c r="E54" s="172" t="s">
        <v>1146</v>
      </c>
      <c r="F54" s="23"/>
      <c r="G54" s="23"/>
      <c r="H54" s="23"/>
      <c r="I54" s="23"/>
      <c r="J54" s="23"/>
      <c r="K54" s="23"/>
      <c r="L54" s="21"/>
    </row>
    <row r="55" s="1" customFormat="1" ht="12" customHeight="1">
      <c r="B55" s="22"/>
      <c r="C55" s="33" t="s">
        <v>187</v>
      </c>
      <c r="D55" s="23"/>
      <c r="E55" s="23"/>
      <c r="F55" s="23"/>
      <c r="G55" s="23"/>
      <c r="H55" s="23"/>
      <c r="I55" s="23"/>
      <c r="J55" s="23"/>
      <c r="K55" s="23"/>
      <c r="L55" s="21"/>
    </row>
    <row r="56" s="2" customFormat="1" ht="16.5" customHeight="1">
      <c r="A56" s="39"/>
      <c r="B56" s="40"/>
      <c r="C56" s="41"/>
      <c r="D56" s="41"/>
      <c r="E56" s="173" t="s">
        <v>1147</v>
      </c>
      <c r="F56" s="41"/>
      <c r="G56" s="41"/>
      <c r="H56" s="41"/>
      <c r="I56" s="41"/>
      <c r="J56" s="41"/>
      <c r="K56" s="41"/>
      <c r="L56" s="14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12" customHeight="1">
      <c r="A57" s="39"/>
      <c r="B57" s="40"/>
      <c r="C57" s="33" t="s">
        <v>189</v>
      </c>
      <c r="D57" s="41"/>
      <c r="E57" s="41"/>
      <c r="F57" s="41"/>
      <c r="G57" s="41"/>
      <c r="H57" s="41"/>
      <c r="I57" s="41"/>
      <c r="J57" s="41"/>
      <c r="K57" s="41"/>
      <c r="L57" s="14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6.5" customHeight="1">
      <c r="A58" s="39"/>
      <c r="B58" s="40"/>
      <c r="C58" s="41"/>
      <c r="D58" s="41"/>
      <c r="E58" s="70" t="str">
        <f>E13</f>
        <v>SO 8.2 - VRN</v>
      </c>
      <c r="F58" s="41"/>
      <c r="G58" s="41"/>
      <c r="H58" s="41"/>
      <c r="I58" s="41"/>
      <c r="J58" s="41"/>
      <c r="K58" s="41"/>
      <c r="L58" s="14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6.96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14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2" customHeight="1">
      <c r="A60" s="39"/>
      <c r="B60" s="40"/>
      <c r="C60" s="33" t="s">
        <v>21</v>
      </c>
      <c r="D60" s="41"/>
      <c r="E60" s="41"/>
      <c r="F60" s="28" t="str">
        <f>F16</f>
        <v>Obvod ST Ústí n.L.</v>
      </c>
      <c r="G60" s="41"/>
      <c r="H60" s="41"/>
      <c r="I60" s="33" t="s">
        <v>23</v>
      </c>
      <c r="J60" s="73" t="str">
        <f>IF(J16="","",J16)</f>
        <v>31. 8. 2021</v>
      </c>
      <c r="K60" s="41"/>
      <c r="L60" s="148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6.96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48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5.15" customHeight="1">
      <c r="A62" s="39"/>
      <c r="B62" s="40"/>
      <c r="C62" s="33" t="s">
        <v>25</v>
      </c>
      <c r="D62" s="41"/>
      <c r="E62" s="41"/>
      <c r="F62" s="28" t="str">
        <f>E19</f>
        <v>Správa železnic, státní organizace</v>
      </c>
      <c r="G62" s="41"/>
      <c r="H62" s="41"/>
      <c r="I62" s="33" t="s">
        <v>31</v>
      </c>
      <c r="J62" s="37" t="str">
        <f>E25</f>
        <v xml:space="preserve"> </v>
      </c>
      <c r="K62" s="41"/>
      <c r="L62" s="148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15.15" customHeight="1">
      <c r="A63" s="39"/>
      <c r="B63" s="40"/>
      <c r="C63" s="33" t="s">
        <v>29</v>
      </c>
      <c r="D63" s="41"/>
      <c r="E63" s="41"/>
      <c r="F63" s="28" t="str">
        <f>IF(E22="","",E22)</f>
        <v>Vyplň údaj</v>
      </c>
      <c r="G63" s="41"/>
      <c r="H63" s="41"/>
      <c r="I63" s="33" t="s">
        <v>33</v>
      </c>
      <c r="J63" s="37" t="str">
        <f>E28</f>
        <v>Jan Seemann</v>
      </c>
      <c r="K63" s="41"/>
      <c r="L63" s="148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10.32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48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29.28" customHeight="1">
      <c r="A65" s="39"/>
      <c r="B65" s="40"/>
      <c r="C65" s="174" t="s">
        <v>194</v>
      </c>
      <c r="D65" s="175"/>
      <c r="E65" s="175"/>
      <c r="F65" s="175"/>
      <c r="G65" s="175"/>
      <c r="H65" s="175"/>
      <c r="I65" s="175"/>
      <c r="J65" s="176" t="s">
        <v>195</v>
      </c>
      <c r="K65" s="175"/>
      <c r="L65" s="148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10.32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48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2.8" customHeight="1">
      <c r="A67" s="39"/>
      <c r="B67" s="40"/>
      <c r="C67" s="177" t="s">
        <v>69</v>
      </c>
      <c r="D67" s="41"/>
      <c r="E67" s="41"/>
      <c r="F67" s="41"/>
      <c r="G67" s="41"/>
      <c r="H67" s="41"/>
      <c r="I67" s="41"/>
      <c r="J67" s="103">
        <f>J92</f>
        <v>0</v>
      </c>
      <c r="K67" s="41"/>
      <c r="L67" s="148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U67" s="18" t="s">
        <v>196</v>
      </c>
    </row>
    <row r="68" s="9" customFormat="1" ht="24.96" customHeight="1">
      <c r="A68" s="9"/>
      <c r="B68" s="178"/>
      <c r="C68" s="179"/>
      <c r="D68" s="180" t="s">
        <v>463</v>
      </c>
      <c r="E68" s="181"/>
      <c r="F68" s="181"/>
      <c r="G68" s="181"/>
      <c r="H68" s="181"/>
      <c r="I68" s="181"/>
      <c r="J68" s="182">
        <f>J93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48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48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48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212</v>
      </c>
      <c r="D75" s="41"/>
      <c r="E75" s="41"/>
      <c r="F75" s="41"/>
      <c r="G75" s="41"/>
      <c r="H75" s="41"/>
      <c r="I75" s="41"/>
      <c r="J75" s="41"/>
      <c r="K75" s="41"/>
      <c r="L75" s="148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48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16</v>
      </c>
      <c r="D77" s="41"/>
      <c r="E77" s="41"/>
      <c r="F77" s="41"/>
      <c r="G77" s="41"/>
      <c r="H77" s="41"/>
      <c r="I77" s="41"/>
      <c r="J77" s="41"/>
      <c r="K77" s="41"/>
      <c r="L77" s="148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172" t="str">
        <f>E7</f>
        <v>Oprava přejezdů v obvodu Správy tratí Ústí nad Labem pro r. 2022</v>
      </c>
      <c r="F78" s="33"/>
      <c r="G78" s="33"/>
      <c r="H78" s="33"/>
      <c r="I78" s="41"/>
      <c r="J78" s="41"/>
      <c r="K78" s="41"/>
      <c r="L78" s="148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" customFormat="1" ht="12" customHeight="1">
      <c r="B79" s="22"/>
      <c r="C79" s="33" t="s">
        <v>185</v>
      </c>
      <c r="D79" s="23"/>
      <c r="E79" s="23"/>
      <c r="F79" s="23"/>
      <c r="G79" s="23"/>
      <c r="H79" s="23"/>
      <c r="I79" s="23"/>
      <c r="J79" s="23"/>
      <c r="K79" s="23"/>
      <c r="L79" s="21"/>
    </row>
    <row r="80" s="1" customFormat="1" ht="16.5" customHeight="1">
      <c r="B80" s="22"/>
      <c r="C80" s="23"/>
      <c r="D80" s="23"/>
      <c r="E80" s="172" t="s">
        <v>1146</v>
      </c>
      <c r="F80" s="23"/>
      <c r="G80" s="23"/>
      <c r="H80" s="23"/>
      <c r="I80" s="23"/>
      <c r="J80" s="23"/>
      <c r="K80" s="23"/>
      <c r="L80" s="21"/>
    </row>
    <row r="81" s="1" customFormat="1" ht="12" customHeight="1">
      <c r="B81" s="22"/>
      <c r="C81" s="33" t="s">
        <v>187</v>
      </c>
      <c r="D81" s="23"/>
      <c r="E81" s="23"/>
      <c r="F81" s="23"/>
      <c r="G81" s="23"/>
      <c r="H81" s="23"/>
      <c r="I81" s="23"/>
      <c r="J81" s="23"/>
      <c r="K81" s="23"/>
      <c r="L81" s="21"/>
    </row>
    <row r="82" s="2" customFormat="1" ht="16.5" customHeight="1">
      <c r="A82" s="39"/>
      <c r="B82" s="40"/>
      <c r="C82" s="41"/>
      <c r="D82" s="41"/>
      <c r="E82" s="173" t="s">
        <v>1147</v>
      </c>
      <c r="F82" s="41"/>
      <c r="G82" s="41"/>
      <c r="H82" s="41"/>
      <c r="I82" s="41"/>
      <c r="J82" s="41"/>
      <c r="K82" s="41"/>
      <c r="L82" s="148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189</v>
      </c>
      <c r="D83" s="41"/>
      <c r="E83" s="41"/>
      <c r="F83" s="41"/>
      <c r="G83" s="41"/>
      <c r="H83" s="41"/>
      <c r="I83" s="41"/>
      <c r="J83" s="41"/>
      <c r="K83" s="41"/>
      <c r="L83" s="148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70" t="str">
        <f>E13</f>
        <v>SO 8.2 - VRN</v>
      </c>
      <c r="F84" s="41"/>
      <c r="G84" s="41"/>
      <c r="H84" s="41"/>
      <c r="I84" s="41"/>
      <c r="J84" s="41"/>
      <c r="K84" s="41"/>
      <c r="L84" s="148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8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21</v>
      </c>
      <c r="D86" s="41"/>
      <c r="E86" s="41"/>
      <c r="F86" s="28" t="str">
        <f>F16</f>
        <v>Obvod ST Ústí n.L.</v>
      </c>
      <c r="G86" s="41"/>
      <c r="H86" s="41"/>
      <c r="I86" s="33" t="s">
        <v>23</v>
      </c>
      <c r="J86" s="73" t="str">
        <f>IF(J16="","",J16)</f>
        <v>31. 8. 2021</v>
      </c>
      <c r="K86" s="41"/>
      <c r="L86" s="148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8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25</v>
      </c>
      <c r="D88" s="41"/>
      <c r="E88" s="41"/>
      <c r="F88" s="28" t="str">
        <f>E19</f>
        <v>Správa železnic, státní organizace</v>
      </c>
      <c r="G88" s="41"/>
      <c r="H88" s="41"/>
      <c r="I88" s="33" t="s">
        <v>31</v>
      </c>
      <c r="J88" s="37" t="str">
        <f>E25</f>
        <v xml:space="preserve"> </v>
      </c>
      <c r="K88" s="41"/>
      <c r="L88" s="148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29</v>
      </c>
      <c r="D89" s="41"/>
      <c r="E89" s="41"/>
      <c r="F89" s="28" t="str">
        <f>IF(E22="","",E22)</f>
        <v>Vyplň údaj</v>
      </c>
      <c r="G89" s="41"/>
      <c r="H89" s="41"/>
      <c r="I89" s="33" t="s">
        <v>33</v>
      </c>
      <c r="J89" s="37" t="str">
        <f>E28</f>
        <v>Jan Seemann</v>
      </c>
      <c r="K89" s="41"/>
      <c r="L89" s="148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0.32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48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11" customFormat="1" ht="29.28" customHeight="1">
      <c r="A91" s="189"/>
      <c r="B91" s="190"/>
      <c r="C91" s="191" t="s">
        <v>213</v>
      </c>
      <c r="D91" s="192" t="s">
        <v>56</v>
      </c>
      <c r="E91" s="192" t="s">
        <v>52</v>
      </c>
      <c r="F91" s="192" t="s">
        <v>53</v>
      </c>
      <c r="G91" s="192" t="s">
        <v>214</v>
      </c>
      <c r="H91" s="192" t="s">
        <v>215</v>
      </c>
      <c r="I91" s="192" t="s">
        <v>216</v>
      </c>
      <c r="J91" s="192" t="s">
        <v>195</v>
      </c>
      <c r="K91" s="193" t="s">
        <v>217</v>
      </c>
      <c r="L91" s="194"/>
      <c r="M91" s="93" t="s">
        <v>19</v>
      </c>
      <c r="N91" s="94" t="s">
        <v>41</v>
      </c>
      <c r="O91" s="94" t="s">
        <v>218</v>
      </c>
      <c r="P91" s="94" t="s">
        <v>219</v>
      </c>
      <c r="Q91" s="94" t="s">
        <v>220</v>
      </c>
      <c r="R91" s="94" t="s">
        <v>221</v>
      </c>
      <c r="S91" s="94" t="s">
        <v>222</v>
      </c>
      <c r="T91" s="95" t="s">
        <v>223</v>
      </c>
      <c r="U91" s="189"/>
      <c r="V91" s="189"/>
      <c r="W91" s="189"/>
      <c r="X91" s="189"/>
      <c r="Y91" s="189"/>
      <c r="Z91" s="189"/>
      <c r="AA91" s="189"/>
      <c r="AB91" s="189"/>
      <c r="AC91" s="189"/>
      <c r="AD91" s="189"/>
      <c r="AE91" s="189"/>
    </row>
    <row r="92" s="2" customFormat="1" ht="22.8" customHeight="1">
      <c r="A92" s="39"/>
      <c r="B92" s="40"/>
      <c r="C92" s="100" t="s">
        <v>224</v>
      </c>
      <c r="D92" s="41"/>
      <c r="E92" s="41"/>
      <c r="F92" s="41"/>
      <c r="G92" s="41"/>
      <c r="H92" s="41"/>
      <c r="I92" s="41"/>
      <c r="J92" s="195">
        <f>BK92</f>
        <v>0</v>
      </c>
      <c r="K92" s="41"/>
      <c r="L92" s="45"/>
      <c r="M92" s="96"/>
      <c r="N92" s="196"/>
      <c r="O92" s="97"/>
      <c r="P92" s="197">
        <f>P93</f>
        <v>0</v>
      </c>
      <c r="Q92" s="97"/>
      <c r="R92" s="197">
        <f>R93</f>
        <v>0</v>
      </c>
      <c r="S92" s="97"/>
      <c r="T92" s="198">
        <f>T93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70</v>
      </c>
      <c r="AU92" s="18" t="s">
        <v>196</v>
      </c>
      <c r="BK92" s="199">
        <f>BK93</f>
        <v>0</v>
      </c>
    </row>
    <row r="93" s="12" customFormat="1" ht="25.92" customHeight="1">
      <c r="A93" s="12"/>
      <c r="B93" s="200"/>
      <c r="C93" s="201"/>
      <c r="D93" s="202" t="s">
        <v>70</v>
      </c>
      <c r="E93" s="203" t="s">
        <v>90</v>
      </c>
      <c r="F93" s="203" t="s">
        <v>464</v>
      </c>
      <c r="G93" s="201"/>
      <c r="H93" s="201"/>
      <c r="I93" s="204"/>
      <c r="J93" s="205">
        <f>BK93</f>
        <v>0</v>
      </c>
      <c r="K93" s="201"/>
      <c r="L93" s="206"/>
      <c r="M93" s="207"/>
      <c r="N93" s="208"/>
      <c r="O93" s="208"/>
      <c r="P93" s="209">
        <f>SUM(P94:P96)</f>
        <v>0</v>
      </c>
      <c r="Q93" s="208"/>
      <c r="R93" s="209">
        <f>SUM(R94:R96)</f>
        <v>0</v>
      </c>
      <c r="S93" s="208"/>
      <c r="T93" s="210">
        <f>SUM(T94:T96)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11" t="s">
        <v>134</v>
      </c>
      <c r="AT93" s="212" t="s">
        <v>70</v>
      </c>
      <c r="AU93" s="212" t="s">
        <v>71</v>
      </c>
      <c r="AY93" s="211" t="s">
        <v>227</v>
      </c>
      <c r="BK93" s="213">
        <f>SUM(BK94:BK96)</f>
        <v>0</v>
      </c>
    </row>
    <row r="94" s="2" customFormat="1" ht="44.25" customHeight="1">
      <c r="A94" s="39"/>
      <c r="B94" s="40"/>
      <c r="C94" s="216" t="s">
        <v>75</v>
      </c>
      <c r="D94" s="216" t="s">
        <v>229</v>
      </c>
      <c r="E94" s="217" t="s">
        <v>465</v>
      </c>
      <c r="F94" s="218" t="s">
        <v>466</v>
      </c>
      <c r="G94" s="219" t="s">
        <v>238</v>
      </c>
      <c r="H94" s="220">
        <v>1</v>
      </c>
      <c r="I94" s="221"/>
      <c r="J94" s="222">
        <f>ROUND(I94*H94,2)</f>
        <v>0</v>
      </c>
      <c r="K94" s="218" t="s">
        <v>232</v>
      </c>
      <c r="L94" s="45"/>
      <c r="M94" s="223" t="s">
        <v>19</v>
      </c>
      <c r="N94" s="224" t="s">
        <v>42</v>
      </c>
      <c r="O94" s="85"/>
      <c r="P94" s="225">
        <f>O94*H94</f>
        <v>0</v>
      </c>
      <c r="Q94" s="225">
        <v>0</v>
      </c>
      <c r="R94" s="225">
        <f>Q94*H94</f>
        <v>0</v>
      </c>
      <c r="S94" s="225">
        <v>0</v>
      </c>
      <c r="T94" s="226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7" t="s">
        <v>122</v>
      </c>
      <c r="AT94" s="227" t="s">
        <v>229</v>
      </c>
      <c r="AU94" s="227" t="s">
        <v>75</v>
      </c>
      <c r="AY94" s="18" t="s">
        <v>227</v>
      </c>
      <c r="BE94" s="228">
        <f>IF(N94="základní",J94,0)</f>
        <v>0</v>
      </c>
      <c r="BF94" s="228">
        <f>IF(N94="snížená",J94,0)</f>
        <v>0</v>
      </c>
      <c r="BG94" s="228">
        <f>IF(N94="zákl. přenesená",J94,0)</f>
        <v>0</v>
      </c>
      <c r="BH94" s="228">
        <f>IF(N94="sníž. přenesená",J94,0)</f>
        <v>0</v>
      </c>
      <c r="BI94" s="228">
        <f>IF(N94="nulová",J94,0)</f>
        <v>0</v>
      </c>
      <c r="BJ94" s="18" t="s">
        <v>75</v>
      </c>
      <c r="BK94" s="228">
        <f>ROUND(I94*H94,2)</f>
        <v>0</v>
      </c>
      <c r="BL94" s="18" t="s">
        <v>122</v>
      </c>
      <c r="BM94" s="227" t="s">
        <v>937</v>
      </c>
    </row>
    <row r="95" s="2" customFormat="1" ht="37.8" customHeight="1">
      <c r="A95" s="39"/>
      <c r="B95" s="40"/>
      <c r="C95" s="216" t="s">
        <v>79</v>
      </c>
      <c r="D95" s="216" t="s">
        <v>229</v>
      </c>
      <c r="E95" s="217" t="s">
        <v>478</v>
      </c>
      <c r="F95" s="218" t="s">
        <v>479</v>
      </c>
      <c r="G95" s="219" t="s">
        <v>470</v>
      </c>
      <c r="H95" s="220">
        <v>1</v>
      </c>
      <c r="I95" s="221"/>
      <c r="J95" s="222">
        <f>ROUND(I95*H95,2)</f>
        <v>0</v>
      </c>
      <c r="K95" s="218" t="s">
        <v>232</v>
      </c>
      <c r="L95" s="45"/>
      <c r="M95" s="223" t="s">
        <v>19</v>
      </c>
      <c r="N95" s="224" t="s">
        <v>42</v>
      </c>
      <c r="O95" s="85"/>
      <c r="P95" s="225">
        <f>O95*H95</f>
        <v>0</v>
      </c>
      <c r="Q95" s="225">
        <v>0</v>
      </c>
      <c r="R95" s="225">
        <f>Q95*H95</f>
        <v>0</v>
      </c>
      <c r="S95" s="225">
        <v>0</v>
      </c>
      <c r="T95" s="226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7" t="s">
        <v>122</v>
      </c>
      <c r="AT95" s="227" t="s">
        <v>229</v>
      </c>
      <c r="AU95" s="227" t="s">
        <v>75</v>
      </c>
      <c r="AY95" s="18" t="s">
        <v>227</v>
      </c>
      <c r="BE95" s="228">
        <f>IF(N95="základní",J95,0)</f>
        <v>0</v>
      </c>
      <c r="BF95" s="228">
        <f>IF(N95="snížená",J95,0)</f>
        <v>0</v>
      </c>
      <c r="BG95" s="228">
        <f>IF(N95="zákl. přenesená",J95,0)</f>
        <v>0</v>
      </c>
      <c r="BH95" s="228">
        <f>IF(N95="sníž. přenesená",J95,0)</f>
        <v>0</v>
      </c>
      <c r="BI95" s="228">
        <f>IF(N95="nulová",J95,0)</f>
        <v>0</v>
      </c>
      <c r="BJ95" s="18" t="s">
        <v>75</v>
      </c>
      <c r="BK95" s="228">
        <f>ROUND(I95*H95,2)</f>
        <v>0</v>
      </c>
      <c r="BL95" s="18" t="s">
        <v>122</v>
      </c>
      <c r="BM95" s="227" t="s">
        <v>942</v>
      </c>
    </row>
    <row r="96" s="2" customFormat="1">
      <c r="A96" s="39"/>
      <c r="B96" s="40"/>
      <c r="C96" s="41"/>
      <c r="D96" s="229" t="s">
        <v>240</v>
      </c>
      <c r="E96" s="41"/>
      <c r="F96" s="230" t="s">
        <v>481</v>
      </c>
      <c r="G96" s="41"/>
      <c r="H96" s="41"/>
      <c r="I96" s="231"/>
      <c r="J96" s="41"/>
      <c r="K96" s="41"/>
      <c r="L96" s="45"/>
      <c r="M96" s="286"/>
      <c r="N96" s="287"/>
      <c r="O96" s="278"/>
      <c r="P96" s="278"/>
      <c r="Q96" s="278"/>
      <c r="R96" s="278"/>
      <c r="S96" s="278"/>
      <c r="T96" s="288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240</v>
      </c>
      <c r="AU96" s="18" t="s">
        <v>75</v>
      </c>
    </row>
    <row r="97" s="2" customFormat="1" ht="6.96" customHeight="1">
      <c r="A97" s="39"/>
      <c r="B97" s="60"/>
      <c r="C97" s="61"/>
      <c r="D97" s="61"/>
      <c r="E97" s="61"/>
      <c r="F97" s="61"/>
      <c r="G97" s="61"/>
      <c r="H97" s="61"/>
      <c r="I97" s="61"/>
      <c r="J97" s="61"/>
      <c r="K97" s="61"/>
      <c r="L97" s="45"/>
      <c r="M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</sheetData>
  <sheetProtection sheet="1" autoFilter="0" formatColumns="0" formatRows="0" objects="1" scenarios="1" spinCount="100000" saltValue="WxMGHFzwrOSJ13trJF9xIkKd8pKEzl1PAjtM8IkYqWgq7nPcM1pwgNjsp0F+CTrQyEfMJvUEtypVkfr8sbxg+Q==" hashValue="47AzTn9mLSV5v9LvYGHY0d39vwpzHL3oSqG4UXgzgWo/rZ4sQRdLTFiE15UIPvXCcdZ11uFQkft/WA73wb/q5g==" algorithmName="SHA-512" password="CC35"/>
  <autoFilter ref="C91:K96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8:H78"/>
    <mergeCell ref="E82:H82"/>
    <mergeCell ref="E80:H80"/>
    <mergeCell ref="E84:H8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165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1"/>
      <c r="AT3" s="18" t="s">
        <v>79</v>
      </c>
    </row>
    <row r="4" s="1" customFormat="1" ht="24.96" customHeight="1">
      <c r="B4" s="21"/>
      <c r="D4" s="143" t="s">
        <v>174</v>
      </c>
      <c r="L4" s="21"/>
      <c r="M4" s="144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5" t="s">
        <v>16</v>
      </c>
      <c r="L6" s="21"/>
    </row>
    <row r="7" s="1" customFormat="1" ht="16.5" customHeight="1">
      <c r="B7" s="21"/>
      <c r="E7" s="146" t="str">
        <f>'Rekapitulace stavby'!K6</f>
        <v>Oprava přejezdů v obvodu Správy tratí Ústí nad Labem pro r. 2022</v>
      </c>
      <c r="F7" s="145"/>
      <c r="G7" s="145"/>
      <c r="H7" s="145"/>
      <c r="L7" s="21"/>
    </row>
    <row r="8" s="1" customFormat="1" ht="12" customHeight="1">
      <c r="B8" s="21"/>
      <c r="D8" s="145" t="s">
        <v>185</v>
      </c>
      <c r="L8" s="21"/>
    </row>
    <row r="9" s="2" customFormat="1" ht="16.5" customHeight="1">
      <c r="A9" s="39"/>
      <c r="B9" s="45"/>
      <c r="C9" s="39"/>
      <c r="D9" s="39"/>
      <c r="E9" s="146" t="s">
        <v>1146</v>
      </c>
      <c r="F9" s="39"/>
      <c r="G9" s="39"/>
      <c r="H9" s="39"/>
      <c r="I9" s="39"/>
      <c r="J9" s="39"/>
      <c r="K9" s="39"/>
      <c r="L9" s="148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5" t="s">
        <v>187</v>
      </c>
      <c r="E10" s="39"/>
      <c r="F10" s="39"/>
      <c r="G10" s="39"/>
      <c r="H10" s="39"/>
      <c r="I10" s="39"/>
      <c r="J10" s="39"/>
      <c r="K10" s="39"/>
      <c r="L10" s="148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9" t="s">
        <v>1243</v>
      </c>
      <c r="F11" s="39"/>
      <c r="G11" s="39"/>
      <c r="H11" s="39"/>
      <c r="I11" s="39"/>
      <c r="J11" s="39"/>
      <c r="K11" s="39"/>
      <c r="L11" s="14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5" t="s">
        <v>18</v>
      </c>
      <c r="E13" s="39"/>
      <c r="F13" s="134" t="s">
        <v>19</v>
      </c>
      <c r="G13" s="39"/>
      <c r="H13" s="39"/>
      <c r="I13" s="145" t="s">
        <v>20</v>
      </c>
      <c r="J13" s="134" t="s">
        <v>19</v>
      </c>
      <c r="K13" s="39"/>
      <c r="L13" s="14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5" t="s">
        <v>21</v>
      </c>
      <c r="E14" s="39"/>
      <c r="F14" s="134" t="s">
        <v>191</v>
      </c>
      <c r="G14" s="39"/>
      <c r="H14" s="39"/>
      <c r="I14" s="145" t="s">
        <v>23</v>
      </c>
      <c r="J14" s="150" t="str">
        <f>'Rekapitulace stavby'!AN8</f>
        <v>31. 8. 2021</v>
      </c>
      <c r="K14" s="39"/>
      <c r="L14" s="14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5" t="s">
        <v>25</v>
      </c>
      <c r="E16" s="39"/>
      <c r="F16" s="39"/>
      <c r="G16" s="39"/>
      <c r="H16" s="39"/>
      <c r="I16" s="145" t="s">
        <v>26</v>
      </c>
      <c r="J16" s="134" t="str">
        <f>IF('Rekapitulace stavby'!AN10="","",'Rekapitulace stavby'!AN10)</f>
        <v/>
      </c>
      <c r="K16" s="39"/>
      <c r="L16" s="14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tr">
        <f>IF('Rekapitulace stavby'!E11="","",'Rekapitulace stavby'!E11)</f>
        <v>Správa železnic, státní organizace</v>
      </c>
      <c r="F17" s="39"/>
      <c r="G17" s="39"/>
      <c r="H17" s="39"/>
      <c r="I17" s="145" t="s">
        <v>28</v>
      </c>
      <c r="J17" s="134" t="str">
        <f>IF('Rekapitulace stavby'!AN11="","",'Rekapitulace stavby'!AN11)</f>
        <v/>
      </c>
      <c r="K17" s="39"/>
      <c r="L17" s="14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5" t="s">
        <v>29</v>
      </c>
      <c r="E19" s="39"/>
      <c r="F19" s="39"/>
      <c r="G19" s="39"/>
      <c r="H19" s="39"/>
      <c r="I19" s="145" t="s">
        <v>26</v>
      </c>
      <c r="J19" s="34" t="str">
        <f>'Rekapitulace stavby'!AN13</f>
        <v>Vyplň údaj</v>
      </c>
      <c r="K19" s="39"/>
      <c r="L19" s="14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5" t="s">
        <v>28</v>
      </c>
      <c r="J20" s="34" t="str">
        <f>'Rekapitulace stavby'!AN14</f>
        <v>Vyplň údaj</v>
      </c>
      <c r="K20" s="39"/>
      <c r="L20" s="14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5" t="s">
        <v>31</v>
      </c>
      <c r="E22" s="39"/>
      <c r="F22" s="39"/>
      <c r="G22" s="39"/>
      <c r="H22" s="39"/>
      <c r="I22" s="145" t="s">
        <v>26</v>
      </c>
      <c r="J22" s="134" t="str">
        <f>IF('Rekapitulace stavby'!AN16="","",'Rekapitulace stavby'!AN16)</f>
        <v/>
      </c>
      <c r="K22" s="39"/>
      <c r="L22" s="14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tr">
        <f>IF('Rekapitulace stavby'!E17="","",'Rekapitulace stavby'!E17)</f>
        <v xml:space="preserve"> </v>
      </c>
      <c r="F23" s="39"/>
      <c r="G23" s="39"/>
      <c r="H23" s="39"/>
      <c r="I23" s="145" t="s">
        <v>28</v>
      </c>
      <c r="J23" s="134" t="str">
        <f>IF('Rekapitulace stavby'!AN17="","",'Rekapitulace stavby'!AN17)</f>
        <v/>
      </c>
      <c r="K23" s="39"/>
      <c r="L23" s="14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5" t="s">
        <v>33</v>
      </c>
      <c r="E25" s="39"/>
      <c r="F25" s="39"/>
      <c r="G25" s="39"/>
      <c r="H25" s="39"/>
      <c r="I25" s="145" t="s">
        <v>26</v>
      </c>
      <c r="J25" s="134" t="s">
        <v>19</v>
      </c>
      <c r="K25" s="39"/>
      <c r="L25" s="14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192</v>
      </c>
      <c r="F26" s="39"/>
      <c r="G26" s="39"/>
      <c r="H26" s="39"/>
      <c r="I26" s="145" t="s">
        <v>28</v>
      </c>
      <c r="J26" s="134" t="s">
        <v>19</v>
      </c>
      <c r="K26" s="39"/>
      <c r="L26" s="14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8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5" t="s">
        <v>35</v>
      </c>
      <c r="E28" s="39"/>
      <c r="F28" s="39"/>
      <c r="G28" s="39"/>
      <c r="H28" s="39"/>
      <c r="I28" s="39"/>
      <c r="J28" s="39"/>
      <c r="K28" s="39"/>
      <c r="L28" s="14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1"/>
      <c r="B29" s="152"/>
      <c r="C29" s="151"/>
      <c r="D29" s="151"/>
      <c r="E29" s="153" t="s">
        <v>19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5"/>
      <c r="J31" s="155"/>
      <c r="K31" s="155"/>
      <c r="L31" s="148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6" t="s">
        <v>37</v>
      </c>
      <c r="E32" s="39"/>
      <c r="F32" s="39"/>
      <c r="G32" s="39"/>
      <c r="H32" s="39"/>
      <c r="I32" s="39"/>
      <c r="J32" s="157">
        <f>ROUND(J86, 2)</f>
        <v>0</v>
      </c>
      <c r="K32" s="39"/>
      <c r="L32" s="14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5"/>
      <c r="E33" s="155"/>
      <c r="F33" s="155"/>
      <c r="G33" s="155"/>
      <c r="H33" s="155"/>
      <c r="I33" s="155"/>
      <c r="J33" s="155"/>
      <c r="K33" s="155"/>
      <c r="L33" s="14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8" t="s">
        <v>39</v>
      </c>
      <c r="G34" s="39"/>
      <c r="H34" s="39"/>
      <c r="I34" s="158" t="s">
        <v>38</v>
      </c>
      <c r="J34" s="158" t="s">
        <v>40</v>
      </c>
      <c r="K34" s="39"/>
      <c r="L34" s="14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47" t="s">
        <v>41</v>
      </c>
      <c r="E35" s="145" t="s">
        <v>42</v>
      </c>
      <c r="F35" s="159">
        <f>ROUND((SUM(BE86:BE91)),  2)</f>
        <v>0</v>
      </c>
      <c r="G35" s="39"/>
      <c r="H35" s="39"/>
      <c r="I35" s="160">
        <v>0.20999999999999999</v>
      </c>
      <c r="J35" s="159">
        <f>ROUND(((SUM(BE86:BE91))*I35),  2)</f>
        <v>0</v>
      </c>
      <c r="K35" s="39"/>
      <c r="L35" s="14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5" t="s">
        <v>43</v>
      </c>
      <c r="F36" s="159">
        <f>ROUND((SUM(BF86:BF91)),  2)</f>
        <v>0</v>
      </c>
      <c r="G36" s="39"/>
      <c r="H36" s="39"/>
      <c r="I36" s="160">
        <v>0.14999999999999999</v>
      </c>
      <c r="J36" s="159">
        <f>ROUND(((SUM(BF86:BF91))*I36),  2)</f>
        <v>0</v>
      </c>
      <c r="K36" s="39"/>
      <c r="L36" s="14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5" t="s">
        <v>44</v>
      </c>
      <c r="F37" s="159">
        <f>ROUND((SUM(BG86:BG91)),  2)</f>
        <v>0</v>
      </c>
      <c r="G37" s="39"/>
      <c r="H37" s="39"/>
      <c r="I37" s="160">
        <v>0.20999999999999999</v>
      </c>
      <c r="J37" s="159">
        <f>0</f>
        <v>0</v>
      </c>
      <c r="K37" s="39"/>
      <c r="L37" s="14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5" t="s">
        <v>45</v>
      </c>
      <c r="F38" s="159">
        <f>ROUND((SUM(BH86:BH91)),  2)</f>
        <v>0</v>
      </c>
      <c r="G38" s="39"/>
      <c r="H38" s="39"/>
      <c r="I38" s="160">
        <v>0.14999999999999999</v>
      </c>
      <c r="J38" s="159">
        <f>0</f>
        <v>0</v>
      </c>
      <c r="K38" s="39"/>
      <c r="L38" s="14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5" t="s">
        <v>46</v>
      </c>
      <c r="F39" s="159">
        <f>ROUND((SUM(BI86:BI91)),  2)</f>
        <v>0</v>
      </c>
      <c r="G39" s="39"/>
      <c r="H39" s="39"/>
      <c r="I39" s="160">
        <v>0</v>
      </c>
      <c r="J39" s="159">
        <f>0</f>
        <v>0</v>
      </c>
      <c r="K39" s="39"/>
      <c r="L39" s="14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1"/>
      <c r="D41" s="162" t="s">
        <v>47</v>
      </c>
      <c r="E41" s="163"/>
      <c r="F41" s="163"/>
      <c r="G41" s="164" t="s">
        <v>48</v>
      </c>
      <c r="H41" s="165" t="s">
        <v>49</v>
      </c>
      <c r="I41" s="163"/>
      <c r="J41" s="166">
        <f>SUM(J32:J39)</f>
        <v>0</v>
      </c>
      <c r="K41" s="167"/>
      <c r="L41" s="148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8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8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193</v>
      </c>
      <c r="D47" s="41"/>
      <c r="E47" s="41"/>
      <c r="F47" s="41"/>
      <c r="G47" s="41"/>
      <c r="H47" s="41"/>
      <c r="I47" s="41"/>
      <c r="J47" s="41"/>
      <c r="K47" s="41"/>
      <c r="L47" s="148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2" t="str">
        <f>E7</f>
        <v>Oprava přejezdů v obvodu Správy tratí Ústí nad Labem pro r. 2022</v>
      </c>
      <c r="F50" s="33"/>
      <c r="G50" s="33"/>
      <c r="H50" s="33"/>
      <c r="I50" s="41"/>
      <c r="J50" s="41"/>
      <c r="K50" s="41"/>
      <c r="L50" s="14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185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2" t="s">
        <v>1146</v>
      </c>
      <c r="F52" s="41"/>
      <c r="G52" s="41"/>
      <c r="H52" s="41"/>
      <c r="I52" s="41"/>
      <c r="J52" s="41"/>
      <c r="K52" s="41"/>
      <c r="L52" s="14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187</v>
      </c>
      <c r="D53" s="41"/>
      <c r="E53" s="41"/>
      <c r="F53" s="41"/>
      <c r="G53" s="41"/>
      <c r="H53" s="41"/>
      <c r="I53" s="41"/>
      <c r="J53" s="41"/>
      <c r="K53" s="41"/>
      <c r="L53" s="148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∑ - Materiál dodávaný objednatelem (TO Rumburk) - NEOCEŇOVAT</v>
      </c>
      <c r="F54" s="41"/>
      <c r="G54" s="41"/>
      <c r="H54" s="41"/>
      <c r="I54" s="41"/>
      <c r="J54" s="41"/>
      <c r="K54" s="41"/>
      <c r="L54" s="148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8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Obvod ST Ústí n.L.</v>
      </c>
      <c r="G56" s="41"/>
      <c r="H56" s="41"/>
      <c r="I56" s="33" t="s">
        <v>23</v>
      </c>
      <c r="J56" s="73" t="str">
        <f>IF(J14="","",J14)</f>
        <v>31. 8. 2021</v>
      </c>
      <c r="K56" s="41"/>
      <c r="L56" s="14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Správa železnic, státní organizace</v>
      </c>
      <c r="G58" s="41"/>
      <c r="H58" s="41"/>
      <c r="I58" s="33" t="s">
        <v>31</v>
      </c>
      <c r="J58" s="37" t="str">
        <f>E23</f>
        <v xml:space="preserve"> </v>
      </c>
      <c r="K58" s="41"/>
      <c r="L58" s="14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33</v>
      </c>
      <c r="J59" s="37" t="str">
        <f>E26</f>
        <v>Jan Seemann</v>
      </c>
      <c r="K59" s="41"/>
      <c r="L59" s="14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8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4" t="s">
        <v>194</v>
      </c>
      <c r="D61" s="175"/>
      <c r="E61" s="175"/>
      <c r="F61" s="175"/>
      <c r="G61" s="175"/>
      <c r="H61" s="175"/>
      <c r="I61" s="175"/>
      <c r="J61" s="176" t="s">
        <v>195</v>
      </c>
      <c r="K61" s="175"/>
      <c r="L61" s="148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8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7" t="s">
        <v>69</v>
      </c>
      <c r="D63" s="41"/>
      <c r="E63" s="41"/>
      <c r="F63" s="41"/>
      <c r="G63" s="41"/>
      <c r="H63" s="41"/>
      <c r="I63" s="41"/>
      <c r="J63" s="103">
        <f>J86</f>
        <v>0</v>
      </c>
      <c r="K63" s="41"/>
      <c r="L63" s="148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196</v>
      </c>
    </row>
    <row r="64" s="9" customFormat="1" ht="24.96" customHeight="1">
      <c r="A64" s="9"/>
      <c r="B64" s="178"/>
      <c r="C64" s="179"/>
      <c r="D64" s="180" t="s">
        <v>486</v>
      </c>
      <c r="E64" s="181"/>
      <c r="F64" s="181"/>
      <c r="G64" s="181"/>
      <c r="H64" s="181"/>
      <c r="I64" s="181"/>
      <c r="J64" s="182">
        <f>J87</f>
        <v>0</v>
      </c>
      <c r="K64" s="179"/>
      <c r="L64" s="18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48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48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48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212</v>
      </c>
      <c r="D71" s="41"/>
      <c r="E71" s="41"/>
      <c r="F71" s="41"/>
      <c r="G71" s="41"/>
      <c r="H71" s="41"/>
      <c r="I71" s="41"/>
      <c r="J71" s="41"/>
      <c r="K71" s="41"/>
      <c r="L71" s="148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48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48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72" t="str">
        <f>E7</f>
        <v>Oprava přejezdů v obvodu Správy tratí Ústí nad Labem pro r. 2022</v>
      </c>
      <c r="F74" s="33"/>
      <c r="G74" s="33"/>
      <c r="H74" s="33"/>
      <c r="I74" s="41"/>
      <c r="J74" s="41"/>
      <c r="K74" s="41"/>
      <c r="L74" s="148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1" customFormat="1" ht="12" customHeight="1">
      <c r="B75" s="22"/>
      <c r="C75" s="33" t="s">
        <v>185</v>
      </c>
      <c r="D75" s="23"/>
      <c r="E75" s="23"/>
      <c r="F75" s="23"/>
      <c r="G75" s="23"/>
      <c r="H75" s="23"/>
      <c r="I75" s="23"/>
      <c r="J75" s="23"/>
      <c r="K75" s="23"/>
      <c r="L75" s="21"/>
    </row>
    <row r="76" s="2" customFormat="1" ht="16.5" customHeight="1">
      <c r="A76" s="39"/>
      <c r="B76" s="40"/>
      <c r="C76" s="41"/>
      <c r="D76" s="41"/>
      <c r="E76" s="172" t="s">
        <v>1146</v>
      </c>
      <c r="F76" s="41"/>
      <c r="G76" s="41"/>
      <c r="H76" s="41"/>
      <c r="I76" s="41"/>
      <c r="J76" s="41"/>
      <c r="K76" s="41"/>
      <c r="L76" s="148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187</v>
      </c>
      <c r="D77" s="41"/>
      <c r="E77" s="41"/>
      <c r="F77" s="41"/>
      <c r="G77" s="41"/>
      <c r="H77" s="41"/>
      <c r="I77" s="41"/>
      <c r="J77" s="41"/>
      <c r="K77" s="41"/>
      <c r="L77" s="148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70" t="str">
        <f>E11</f>
        <v>∑ - Materiál dodávaný objednatelem (TO Rumburk) - NEOCEŇOVAT</v>
      </c>
      <c r="F78" s="41"/>
      <c r="G78" s="41"/>
      <c r="H78" s="41"/>
      <c r="I78" s="41"/>
      <c r="J78" s="41"/>
      <c r="K78" s="41"/>
      <c r="L78" s="148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48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21</v>
      </c>
      <c r="D80" s="41"/>
      <c r="E80" s="41"/>
      <c r="F80" s="28" t="str">
        <f>F14</f>
        <v>Obvod ST Ústí n.L.</v>
      </c>
      <c r="G80" s="41"/>
      <c r="H80" s="41"/>
      <c r="I80" s="33" t="s">
        <v>23</v>
      </c>
      <c r="J80" s="73" t="str">
        <f>IF(J14="","",J14)</f>
        <v>31. 8. 2021</v>
      </c>
      <c r="K80" s="41"/>
      <c r="L80" s="148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8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25</v>
      </c>
      <c r="D82" s="41"/>
      <c r="E82" s="41"/>
      <c r="F82" s="28" t="str">
        <f>E17</f>
        <v>Správa železnic, státní organizace</v>
      </c>
      <c r="G82" s="41"/>
      <c r="H82" s="41"/>
      <c r="I82" s="33" t="s">
        <v>31</v>
      </c>
      <c r="J82" s="37" t="str">
        <f>E23</f>
        <v xml:space="preserve"> </v>
      </c>
      <c r="K82" s="41"/>
      <c r="L82" s="148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29</v>
      </c>
      <c r="D83" s="41"/>
      <c r="E83" s="41"/>
      <c r="F83" s="28" t="str">
        <f>IF(E20="","",E20)</f>
        <v>Vyplň údaj</v>
      </c>
      <c r="G83" s="41"/>
      <c r="H83" s="41"/>
      <c r="I83" s="33" t="s">
        <v>33</v>
      </c>
      <c r="J83" s="37" t="str">
        <f>E26</f>
        <v>Jan Seemann</v>
      </c>
      <c r="K83" s="41"/>
      <c r="L83" s="148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8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1" customFormat="1" ht="29.28" customHeight="1">
      <c r="A85" s="189"/>
      <c r="B85" s="190"/>
      <c r="C85" s="191" t="s">
        <v>213</v>
      </c>
      <c r="D85" s="192" t="s">
        <v>56</v>
      </c>
      <c r="E85" s="192" t="s">
        <v>52</v>
      </c>
      <c r="F85" s="192" t="s">
        <v>53</v>
      </c>
      <c r="G85" s="192" t="s">
        <v>214</v>
      </c>
      <c r="H85" s="192" t="s">
        <v>215</v>
      </c>
      <c r="I85" s="192" t="s">
        <v>216</v>
      </c>
      <c r="J85" s="192" t="s">
        <v>195</v>
      </c>
      <c r="K85" s="193" t="s">
        <v>217</v>
      </c>
      <c r="L85" s="194"/>
      <c r="M85" s="93" t="s">
        <v>19</v>
      </c>
      <c r="N85" s="94" t="s">
        <v>41</v>
      </c>
      <c r="O85" s="94" t="s">
        <v>218</v>
      </c>
      <c r="P85" s="94" t="s">
        <v>219</v>
      </c>
      <c r="Q85" s="94" t="s">
        <v>220</v>
      </c>
      <c r="R85" s="94" t="s">
        <v>221</v>
      </c>
      <c r="S85" s="94" t="s">
        <v>222</v>
      </c>
      <c r="T85" s="95" t="s">
        <v>223</v>
      </c>
      <c r="U85" s="189"/>
      <c r="V85" s="189"/>
      <c r="W85" s="189"/>
      <c r="X85" s="189"/>
      <c r="Y85" s="189"/>
      <c r="Z85" s="189"/>
      <c r="AA85" s="189"/>
      <c r="AB85" s="189"/>
      <c r="AC85" s="189"/>
      <c r="AD85" s="189"/>
      <c r="AE85" s="189"/>
    </row>
    <row r="86" s="2" customFormat="1" ht="22.8" customHeight="1">
      <c r="A86" s="39"/>
      <c r="B86" s="40"/>
      <c r="C86" s="100" t="s">
        <v>224</v>
      </c>
      <c r="D86" s="41"/>
      <c r="E86" s="41"/>
      <c r="F86" s="41"/>
      <c r="G86" s="41"/>
      <c r="H86" s="41"/>
      <c r="I86" s="41"/>
      <c r="J86" s="195">
        <f>BK86</f>
        <v>0</v>
      </c>
      <c r="K86" s="41"/>
      <c r="L86" s="45"/>
      <c r="M86" s="96"/>
      <c r="N86" s="196"/>
      <c r="O86" s="97"/>
      <c r="P86" s="197">
        <f>P87</f>
        <v>0</v>
      </c>
      <c r="Q86" s="97"/>
      <c r="R86" s="197">
        <f>R87</f>
        <v>0</v>
      </c>
      <c r="S86" s="97"/>
      <c r="T86" s="198">
        <f>T87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70</v>
      </c>
      <c r="AU86" s="18" t="s">
        <v>196</v>
      </c>
      <c r="BK86" s="199">
        <f>BK87</f>
        <v>0</v>
      </c>
    </row>
    <row r="87" s="12" customFormat="1" ht="25.92" customHeight="1">
      <c r="A87" s="12"/>
      <c r="B87" s="200"/>
      <c r="C87" s="201"/>
      <c r="D87" s="202" t="s">
        <v>70</v>
      </c>
      <c r="E87" s="203" t="s">
        <v>487</v>
      </c>
      <c r="F87" s="203" t="s">
        <v>488</v>
      </c>
      <c r="G87" s="201"/>
      <c r="H87" s="201"/>
      <c r="I87" s="204"/>
      <c r="J87" s="205">
        <f>BK87</f>
        <v>0</v>
      </c>
      <c r="K87" s="201"/>
      <c r="L87" s="206"/>
      <c r="M87" s="207"/>
      <c r="N87" s="208"/>
      <c r="O87" s="208"/>
      <c r="P87" s="209">
        <f>SUM(P88:P91)</f>
        <v>0</v>
      </c>
      <c r="Q87" s="208"/>
      <c r="R87" s="209">
        <f>SUM(R88:R91)</f>
        <v>0</v>
      </c>
      <c r="S87" s="208"/>
      <c r="T87" s="210">
        <f>SUM(T88:T91)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11" t="s">
        <v>122</v>
      </c>
      <c r="AT87" s="212" t="s">
        <v>70</v>
      </c>
      <c r="AU87" s="212" t="s">
        <v>71</v>
      </c>
      <c r="AY87" s="211" t="s">
        <v>227</v>
      </c>
      <c r="BK87" s="213">
        <f>SUM(BK88:BK91)</f>
        <v>0</v>
      </c>
    </row>
    <row r="88" s="2" customFormat="1" ht="16.5" customHeight="1">
      <c r="A88" s="39"/>
      <c r="B88" s="40"/>
      <c r="C88" s="266" t="s">
        <v>75</v>
      </c>
      <c r="D88" s="266" t="s">
        <v>328</v>
      </c>
      <c r="E88" s="267" t="s">
        <v>1244</v>
      </c>
      <c r="F88" s="268" t="s">
        <v>1245</v>
      </c>
      <c r="G88" s="269" t="s">
        <v>238</v>
      </c>
      <c r="H88" s="270">
        <v>17</v>
      </c>
      <c r="I88" s="271"/>
      <c r="J88" s="272">
        <f>ROUND(I88*H88,2)</f>
        <v>0</v>
      </c>
      <c r="K88" s="268" t="s">
        <v>232</v>
      </c>
      <c r="L88" s="273"/>
      <c r="M88" s="274" t="s">
        <v>19</v>
      </c>
      <c r="N88" s="275" t="s">
        <v>42</v>
      </c>
      <c r="O88" s="85"/>
      <c r="P88" s="225">
        <f>O88*H88</f>
        <v>0</v>
      </c>
      <c r="Q88" s="225">
        <v>0</v>
      </c>
      <c r="R88" s="225">
        <f>Q88*H88</f>
        <v>0</v>
      </c>
      <c r="S88" s="225">
        <v>0</v>
      </c>
      <c r="T88" s="226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27" t="s">
        <v>274</v>
      </c>
      <c r="AT88" s="227" t="s">
        <v>328</v>
      </c>
      <c r="AU88" s="227" t="s">
        <v>75</v>
      </c>
      <c r="AY88" s="18" t="s">
        <v>227</v>
      </c>
      <c r="BE88" s="228">
        <f>IF(N88="základní",J88,0)</f>
        <v>0</v>
      </c>
      <c r="BF88" s="228">
        <f>IF(N88="snížená",J88,0)</f>
        <v>0</v>
      </c>
      <c r="BG88" s="228">
        <f>IF(N88="zákl. přenesená",J88,0)</f>
        <v>0</v>
      </c>
      <c r="BH88" s="228">
        <f>IF(N88="sníž. přenesená",J88,0)</f>
        <v>0</v>
      </c>
      <c r="BI88" s="228">
        <f>IF(N88="nulová",J88,0)</f>
        <v>0</v>
      </c>
      <c r="BJ88" s="18" t="s">
        <v>75</v>
      </c>
      <c r="BK88" s="228">
        <f>ROUND(I88*H88,2)</f>
        <v>0</v>
      </c>
      <c r="BL88" s="18" t="s">
        <v>122</v>
      </c>
      <c r="BM88" s="227" t="s">
        <v>1246</v>
      </c>
    </row>
    <row r="89" s="13" customFormat="1">
      <c r="A89" s="13"/>
      <c r="B89" s="234"/>
      <c r="C89" s="235"/>
      <c r="D89" s="229" t="s">
        <v>242</v>
      </c>
      <c r="E89" s="236" t="s">
        <v>19</v>
      </c>
      <c r="F89" s="237" t="s">
        <v>1247</v>
      </c>
      <c r="G89" s="235"/>
      <c r="H89" s="238">
        <v>17</v>
      </c>
      <c r="I89" s="239"/>
      <c r="J89" s="235"/>
      <c r="K89" s="235"/>
      <c r="L89" s="240"/>
      <c r="M89" s="241"/>
      <c r="N89" s="242"/>
      <c r="O89" s="242"/>
      <c r="P89" s="242"/>
      <c r="Q89" s="242"/>
      <c r="R89" s="242"/>
      <c r="S89" s="242"/>
      <c r="T89" s="24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44" t="s">
        <v>242</v>
      </c>
      <c r="AU89" s="244" t="s">
        <v>75</v>
      </c>
      <c r="AV89" s="13" t="s">
        <v>79</v>
      </c>
      <c r="AW89" s="13" t="s">
        <v>32</v>
      </c>
      <c r="AX89" s="13" t="s">
        <v>75</v>
      </c>
      <c r="AY89" s="244" t="s">
        <v>227</v>
      </c>
    </row>
    <row r="90" s="2" customFormat="1" ht="16.5" customHeight="1">
      <c r="A90" s="39"/>
      <c r="B90" s="40"/>
      <c r="C90" s="266" t="s">
        <v>79</v>
      </c>
      <c r="D90" s="266" t="s">
        <v>328</v>
      </c>
      <c r="E90" s="267" t="s">
        <v>1248</v>
      </c>
      <c r="F90" s="268" t="s">
        <v>1249</v>
      </c>
      <c r="G90" s="269" t="s">
        <v>180</v>
      </c>
      <c r="H90" s="270">
        <v>40</v>
      </c>
      <c r="I90" s="271"/>
      <c r="J90" s="272">
        <f>ROUND(I90*H90,2)</f>
        <v>0</v>
      </c>
      <c r="K90" s="268" t="s">
        <v>232</v>
      </c>
      <c r="L90" s="273"/>
      <c r="M90" s="274" t="s">
        <v>19</v>
      </c>
      <c r="N90" s="275" t="s">
        <v>42</v>
      </c>
      <c r="O90" s="85"/>
      <c r="P90" s="225">
        <f>O90*H90</f>
        <v>0</v>
      </c>
      <c r="Q90" s="225">
        <v>0</v>
      </c>
      <c r="R90" s="225">
        <f>Q90*H90</f>
        <v>0</v>
      </c>
      <c r="S90" s="225">
        <v>0</v>
      </c>
      <c r="T90" s="226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27" t="s">
        <v>274</v>
      </c>
      <c r="AT90" s="227" t="s">
        <v>328</v>
      </c>
      <c r="AU90" s="227" t="s">
        <v>75</v>
      </c>
      <c r="AY90" s="18" t="s">
        <v>227</v>
      </c>
      <c r="BE90" s="228">
        <f>IF(N90="základní",J90,0)</f>
        <v>0</v>
      </c>
      <c r="BF90" s="228">
        <f>IF(N90="snížená",J90,0)</f>
        <v>0</v>
      </c>
      <c r="BG90" s="228">
        <f>IF(N90="zákl. přenesená",J90,0)</f>
        <v>0</v>
      </c>
      <c r="BH90" s="228">
        <f>IF(N90="sníž. přenesená",J90,0)</f>
        <v>0</v>
      </c>
      <c r="BI90" s="228">
        <f>IF(N90="nulová",J90,0)</f>
        <v>0</v>
      </c>
      <c r="BJ90" s="18" t="s">
        <v>75</v>
      </c>
      <c r="BK90" s="228">
        <f>ROUND(I90*H90,2)</f>
        <v>0</v>
      </c>
      <c r="BL90" s="18" t="s">
        <v>122</v>
      </c>
      <c r="BM90" s="227" t="s">
        <v>1250</v>
      </c>
    </row>
    <row r="91" s="13" customFormat="1">
      <c r="A91" s="13"/>
      <c r="B91" s="234"/>
      <c r="C91" s="235"/>
      <c r="D91" s="229" t="s">
        <v>242</v>
      </c>
      <c r="E91" s="236" t="s">
        <v>19</v>
      </c>
      <c r="F91" s="237" t="s">
        <v>1184</v>
      </c>
      <c r="G91" s="235"/>
      <c r="H91" s="238">
        <v>40</v>
      </c>
      <c r="I91" s="239"/>
      <c r="J91" s="235"/>
      <c r="K91" s="235"/>
      <c r="L91" s="240"/>
      <c r="M91" s="283"/>
      <c r="N91" s="284"/>
      <c r="O91" s="284"/>
      <c r="P91" s="284"/>
      <c r="Q91" s="284"/>
      <c r="R91" s="284"/>
      <c r="S91" s="284"/>
      <c r="T91" s="285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44" t="s">
        <v>242</v>
      </c>
      <c r="AU91" s="244" t="s">
        <v>75</v>
      </c>
      <c r="AV91" s="13" t="s">
        <v>79</v>
      </c>
      <c r="AW91" s="13" t="s">
        <v>32</v>
      </c>
      <c r="AX91" s="13" t="s">
        <v>75</v>
      </c>
      <c r="AY91" s="244" t="s">
        <v>227</v>
      </c>
    </row>
    <row r="92" s="2" customFormat="1" ht="6.96" customHeight="1">
      <c r="A92" s="39"/>
      <c r="B92" s="60"/>
      <c r="C92" s="61"/>
      <c r="D92" s="61"/>
      <c r="E92" s="61"/>
      <c r="F92" s="61"/>
      <c r="G92" s="61"/>
      <c r="H92" s="61"/>
      <c r="I92" s="61"/>
      <c r="J92" s="61"/>
      <c r="K92" s="61"/>
      <c r="L92" s="45"/>
      <c r="M92" s="39"/>
      <c r="O92" s="39"/>
      <c r="P92" s="39"/>
      <c r="Q92" s="39"/>
      <c r="R92" s="39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</sheetData>
  <sheetProtection sheet="1" autoFilter="0" formatColumns="0" formatRows="0" objects="1" scenarios="1" spinCount="100000" saltValue="B1E4O4EZ96b/UaAaMXtKz0gR8RFJamppwOjOmG05J4VUZjZiS9tnjfuO/adW5JDpZkWdr1v3oFuHRhYyzDORhA==" hashValue="3a9eb3ulmM0+nGr0v0qQb7w6Xc2uujkdFrZ8QuDYTn5FmC86KZm4NV1Rt/r/lLExVMvK+vwnUJvq8aAjo+Q+Kw==" algorithmName="SHA-512" password="CC35"/>
  <autoFilter ref="C85:K9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41"/>
      <c r="C3" s="142"/>
      <c r="D3" s="142"/>
      <c r="E3" s="142"/>
      <c r="F3" s="142"/>
      <c r="G3" s="142"/>
      <c r="H3" s="21"/>
    </row>
    <row r="4" s="1" customFormat="1" ht="24.96" customHeight="1">
      <c r="B4" s="21"/>
      <c r="C4" s="143" t="s">
        <v>1251</v>
      </c>
      <c r="H4" s="21"/>
    </row>
    <row r="5" s="1" customFormat="1" ht="12" customHeight="1">
      <c r="B5" s="21"/>
      <c r="C5" s="289" t="s">
        <v>13</v>
      </c>
      <c r="D5" s="153" t="s">
        <v>14</v>
      </c>
      <c r="E5" s="1"/>
      <c r="F5" s="1"/>
      <c r="H5" s="21"/>
    </row>
    <row r="6" s="1" customFormat="1" ht="36.96" customHeight="1">
      <c r="B6" s="21"/>
      <c r="C6" s="290" t="s">
        <v>16</v>
      </c>
      <c r="D6" s="291" t="s">
        <v>17</v>
      </c>
      <c r="E6" s="1"/>
      <c r="F6" s="1"/>
      <c r="H6" s="21"/>
    </row>
    <row r="7" s="1" customFormat="1" ht="16.5" customHeight="1">
      <c r="B7" s="21"/>
      <c r="C7" s="145" t="s">
        <v>23</v>
      </c>
      <c r="D7" s="150" t="str">
        <f>'Rekapitulace stavby'!AN8</f>
        <v>31. 8. 2021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189"/>
      <c r="B9" s="292"/>
      <c r="C9" s="293" t="s">
        <v>52</v>
      </c>
      <c r="D9" s="294" t="s">
        <v>53</v>
      </c>
      <c r="E9" s="294" t="s">
        <v>214</v>
      </c>
      <c r="F9" s="295" t="s">
        <v>1252</v>
      </c>
      <c r="G9" s="189"/>
      <c r="H9" s="292"/>
    </row>
    <row r="10" s="2" customFormat="1" ht="26.4" customHeight="1">
      <c r="A10" s="39"/>
      <c r="B10" s="45"/>
      <c r="C10" s="296" t="s">
        <v>1253</v>
      </c>
      <c r="D10" s="296" t="s">
        <v>86</v>
      </c>
      <c r="E10" s="39"/>
      <c r="F10" s="39"/>
      <c r="G10" s="39"/>
      <c r="H10" s="45"/>
    </row>
    <row r="11" s="2" customFormat="1" ht="16.8" customHeight="1">
      <c r="A11" s="39"/>
      <c r="B11" s="45"/>
      <c r="C11" s="297" t="s">
        <v>333</v>
      </c>
      <c r="D11" s="298" t="s">
        <v>640</v>
      </c>
      <c r="E11" s="299" t="s">
        <v>259</v>
      </c>
      <c r="F11" s="300">
        <v>42.695999999999998</v>
      </c>
      <c r="G11" s="39"/>
      <c r="H11" s="45"/>
    </row>
    <row r="12" s="2" customFormat="1" ht="16.8" customHeight="1">
      <c r="A12" s="39"/>
      <c r="B12" s="45"/>
      <c r="C12" s="301" t="s">
        <v>333</v>
      </c>
      <c r="D12" s="301" t="s">
        <v>334</v>
      </c>
      <c r="E12" s="18" t="s">
        <v>19</v>
      </c>
      <c r="F12" s="302">
        <v>42.695999999999998</v>
      </c>
      <c r="G12" s="39"/>
      <c r="H12" s="45"/>
    </row>
    <row r="13" s="2" customFormat="1" ht="16.8" customHeight="1">
      <c r="A13" s="39"/>
      <c r="B13" s="45"/>
      <c r="C13" s="303" t="s">
        <v>1254</v>
      </c>
      <c r="D13" s="39"/>
      <c r="E13" s="39"/>
      <c r="F13" s="39"/>
      <c r="G13" s="39"/>
      <c r="H13" s="45"/>
    </row>
    <row r="14" s="2" customFormat="1" ht="16.8" customHeight="1">
      <c r="A14" s="39"/>
      <c r="B14" s="45"/>
      <c r="C14" s="301" t="s">
        <v>329</v>
      </c>
      <c r="D14" s="301" t="s">
        <v>330</v>
      </c>
      <c r="E14" s="18" t="s">
        <v>259</v>
      </c>
      <c r="F14" s="302">
        <v>42.695999999999998</v>
      </c>
      <c r="G14" s="39"/>
      <c r="H14" s="45"/>
    </row>
    <row r="15" s="2" customFormat="1" ht="16.8" customHeight="1">
      <c r="A15" s="39"/>
      <c r="B15" s="45"/>
      <c r="C15" s="301" t="s">
        <v>340</v>
      </c>
      <c r="D15" s="301" t="s">
        <v>1255</v>
      </c>
      <c r="E15" s="18" t="s">
        <v>259</v>
      </c>
      <c r="F15" s="302">
        <v>42.695999999999998</v>
      </c>
      <c r="G15" s="39"/>
      <c r="H15" s="45"/>
    </row>
    <row r="16" s="2" customFormat="1" ht="16.8" customHeight="1">
      <c r="A16" s="39"/>
      <c r="B16" s="45"/>
      <c r="C16" s="297" t="s">
        <v>1256</v>
      </c>
      <c r="D16" s="298" t="s">
        <v>1257</v>
      </c>
      <c r="E16" s="299" t="s">
        <v>259</v>
      </c>
      <c r="F16" s="300">
        <v>9</v>
      </c>
      <c r="G16" s="39"/>
      <c r="H16" s="45"/>
    </row>
    <row r="17" s="2" customFormat="1" ht="16.8" customHeight="1">
      <c r="A17" s="39"/>
      <c r="B17" s="45"/>
      <c r="C17" s="297" t="s">
        <v>1258</v>
      </c>
      <c r="D17" s="298" t="s">
        <v>1259</v>
      </c>
      <c r="E17" s="299" t="s">
        <v>19</v>
      </c>
      <c r="F17" s="300">
        <v>16</v>
      </c>
      <c r="G17" s="39"/>
      <c r="H17" s="45"/>
    </row>
    <row r="18" s="2" customFormat="1" ht="16.8" customHeight="1">
      <c r="A18" s="39"/>
      <c r="B18" s="45"/>
      <c r="C18" s="301" t="s">
        <v>19</v>
      </c>
      <c r="D18" s="301" t="s">
        <v>298</v>
      </c>
      <c r="E18" s="18" t="s">
        <v>19</v>
      </c>
      <c r="F18" s="302">
        <v>16</v>
      </c>
      <c r="G18" s="39"/>
      <c r="H18" s="45"/>
    </row>
    <row r="19" s="2" customFormat="1" ht="16.8" customHeight="1">
      <c r="A19" s="39"/>
      <c r="B19" s="45"/>
      <c r="C19" s="303" t="s">
        <v>1254</v>
      </c>
      <c r="D19" s="39"/>
      <c r="E19" s="39"/>
      <c r="F19" s="39"/>
      <c r="G19" s="39"/>
      <c r="H19" s="45"/>
    </row>
    <row r="20" s="2" customFormat="1">
      <c r="A20" s="39"/>
      <c r="B20" s="45"/>
      <c r="C20" s="301" t="s">
        <v>311</v>
      </c>
      <c r="D20" s="301" t="s">
        <v>1260</v>
      </c>
      <c r="E20" s="18" t="s">
        <v>259</v>
      </c>
      <c r="F20" s="302">
        <v>0.95999999999999996</v>
      </c>
      <c r="G20" s="39"/>
      <c r="H20" s="45"/>
    </row>
    <row r="21" s="2" customFormat="1" ht="16.8" customHeight="1">
      <c r="A21" s="39"/>
      <c r="B21" s="45"/>
      <c r="C21" s="297" t="s">
        <v>949</v>
      </c>
      <c r="D21" s="298" t="s">
        <v>1261</v>
      </c>
      <c r="E21" s="299" t="s">
        <v>180</v>
      </c>
      <c r="F21" s="300">
        <v>17.5</v>
      </c>
      <c r="G21" s="39"/>
      <c r="H21" s="45"/>
    </row>
    <row r="22" s="2" customFormat="1" ht="16.8" customHeight="1">
      <c r="A22" s="39"/>
      <c r="B22" s="45"/>
      <c r="C22" s="297" t="s">
        <v>166</v>
      </c>
      <c r="D22" s="298" t="s">
        <v>167</v>
      </c>
      <c r="E22" s="299" t="s">
        <v>168</v>
      </c>
      <c r="F22" s="300">
        <v>31.302</v>
      </c>
      <c r="G22" s="39"/>
      <c r="H22" s="45"/>
    </row>
    <row r="23" s="2" customFormat="1" ht="16.8" customHeight="1">
      <c r="A23" s="39"/>
      <c r="B23" s="45"/>
      <c r="C23" s="301" t="s">
        <v>19</v>
      </c>
      <c r="D23" s="301" t="s">
        <v>326</v>
      </c>
      <c r="E23" s="18" t="s">
        <v>19</v>
      </c>
      <c r="F23" s="302">
        <v>31.302</v>
      </c>
      <c r="G23" s="39"/>
      <c r="H23" s="45"/>
    </row>
    <row r="24" s="2" customFormat="1" ht="16.8" customHeight="1">
      <c r="A24" s="39"/>
      <c r="B24" s="45"/>
      <c r="C24" s="301" t="s">
        <v>166</v>
      </c>
      <c r="D24" s="301" t="s">
        <v>244</v>
      </c>
      <c r="E24" s="18" t="s">
        <v>19</v>
      </c>
      <c r="F24" s="302">
        <v>31.302</v>
      </c>
      <c r="G24" s="39"/>
      <c r="H24" s="45"/>
    </row>
    <row r="25" s="2" customFormat="1" ht="16.8" customHeight="1">
      <c r="A25" s="39"/>
      <c r="B25" s="45"/>
      <c r="C25" s="303" t="s">
        <v>1254</v>
      </c>
      <c r="D25" s="39"/>
      <c r="E25" s="39"/>
      <c r="F25" s="39"/>
      <c r="G25" s="39"/>
      <c r="H25" s="45"/>
    </row>
    <row r="26" s="2" customFormat="1" ht="16.8" customHeight="1">
      <c r="A26" s="39"/>
      <c r="B26" s="45"/>
      <c r="C26" s="301" t="s">
        <v>323</v>
      </c>
      <c r="D26" s="301" t="s">
        <v>1262</v>
      </c>
      <c r="E26" s="18" t="s">
        <v>168</v>
      </c>
      <c r="F26" s="302">
        <v>31.302</v>
      </c>
      <c r="G26" s="39"/>
      <c r="H26" s="45"/>
    </row>
    <row r="27" s="2" customFormat="1" ht="16.8" customHeight="1">
      <c r="A27" s="39"/>
      <c r="B27" s="45"/>
      <c r="C27" s="301" t="s">
        <v>329</v>
      </c>
      <c r="D27" s="301" t="s">
        <v>330</v>
      </c>
      <c r="E27" s="18" t="s">
        <v>259</v>
      </c>
      <c r="F27" s="302">
        <v>42.695999999999998</v>
      </c>
      <c r="G27" s="39"/>
      <c r="H27" s="45"/>
    </row>
    <row r="28" s="2" customFormat="1" ht="16.8" customHeight="1">
      <c r="A28" s="39"/>
      <c r="B28" s="45"/>
      <c r="C28" s="297" t="s">
        <v>320</v>
      </c>
      <c r="D28" s="298" t="s">
        <v>1263</v>
      </c>
      <c r="E28" s="299" t="s">
        <v>168</v>
      </c>
      <c r="F28" s="300">
        <v>31.302</v>
      </c>
      <c r="G28" s="39"/>
      <c r="H28" s="45"/>
    </row>
    <row r="29" s="2" customFormat="1" ht="16.8" customHeight="1">
      <c r="A29" s="39"/>
      <c r="B29" s="45"/>
      <c r="C29" s="301" t="s">
        <v>320</v>
      </c>
      <c r="D29" s="301" t="s">
        <v>321</v>
      </c>
      <c r="E29" s="18" t="s">
        <v>19</v>
      </c>
      <c r="F29" s="302">
        <v>31.302</v>
      </c>
      <c r="G29" s="39"/>
      <c r="H29" s="45"/>
    </row>
    <row r="30" s="2" customFormat="1" ht="16.8" customHeight="1">
      <c r="A30" s="39"/>
      <c r="B30" s="45"/>
      <c r="C30" s="303" t="s">
        <v>1254</v>
      </c>
      <c r="D30" s="39"/>
      <c r="E30" s="39"/>
      <c r="F30" s="39"/>
      <c r="G30" s="39"/>
      <c r="H30" s="45"/>
    </row>
    <row r="31" s="2" customFormat="1" ht="16.8" customHeight="1">
      <c r="A31" s="39"/>
      <c r="B31" s="45"/>
      <c r="C31" s="301" t="s">
        <v>317</v>
      </c>
      <c r="D31" s="301" t="s">
        <v>1264</v>
      </c>
      <c r="E31" s="18" t="s">
        <v>168</v>
      </c>
      <c r="F31" s="302">
        <v>31.302</v>
      </c>
      <c r="G31" s="39"/>
      <c r="H31" s="45"/>
    </row>
    <row r="32" s="2" customFormat="1" ht="16.8" customHeight="1">
      <c r="A32" s="39"/>
      <c r="B32" s="45"/>
      <c r="C32" s="301" t="s">
        <v>323</v>
      </c>
      <c r="D32" s="301" t="s">
        <v>1262</v>
      </c>
      <c r="E32" s="18" t="s">
        <v>168</v>
      </c>
      <c r="F32" s="302">
        <v>31.302</v>
      </c>
      <c r="G32" s="39"/>
      <c r="H32" s="45"/>
    </row>
    <row r="33" s="2" customFormat="1">
      <c r="A33" s="39"/>
      <c r="B33" s="45"/>
      <c r="C33" s="301" t="s">
        <v>257</v>
      </c>
      <c r="D33" s="301" t="s">
        <v>1265</v>
      </c>
      <c r="E33" s="18" t="s">
        <v>259</v>
      </c>
      <c r="F33" s="302">
        <v>56.344000000000001</v>
      </c>
      <c r="G33" s="39"/>
      <c r="H33" s="45"/>
    </row>
    <row r="34" s="2" customFormat="1" ht="16.8" customHeight="1">
      <c r="A34" s="39"/>
      <c r="B34" s="45"/>
      <c r="C34" s="301" t="s">
        <v>264</v>
      </c>
      <c r="D34" s="301" t="s">
        <v>1266</v>
      </c>
      <c r="E34" s="18" t="s">
        <v>259</v>
      </c>
      <c r="F34" s="302">
        <v>56.344000000000001</v>
      </c>
      <c r="G34" s="39"/>
      <c r="H34" s="45"/>
    </row>
    <row r="35" s="2" customFormat="1" ht="16.8" customHeight="1">
      <c r="A35" s="39"/>
      <c r="B35" s="45"/>
      <c r="C35" s="297" t="s">
        <v>673</v>
      </c>
      <c r="D35" s="298" t="s">
        <v>1267</v>
      </c>
      <c r="E35" s="299" t="s">
        <v>168</v>
      </c>
      <c r="F35" s="300">
        <v>1.8</v>
      </c>
      <c r="G35" s="39"/>
      <c r="H35" s="45"/>
    </row>
    <row r="36" s="2" customFormat="1" ht="16.8" customHeight="1">
      <c r="A36" s="39"/>
      <c r="B36" s="45"/>
      <c r="C36" s="297" t="s">
        <v>170</v>
      </c>
      <c r="D36" s="298" t="s">
        <v>171</v>
      </c>
      <c r="E36" s="299" t="s">
        <v>172</v>
      </c>
      <c r="F36" s="300">
        <v>26</v>
      </c>
      <c r="G36" s="39"/>
      <c r="H36" s="45"/>
    </row>
    <row r="37" s="2" customFormat="1" ht="16.8" customHeight="1">
      <c r="A37" s="39"/>
      <c r="B37" s="45"/>
      <c r="C37" s="301" t="s">
        <v>19</v>
      </c>
      <c r="D37" s="301" t="s">
        <v>254</v>
      </c>
      <c r="E37" s="18" t="s">
        <v>19</v>
      </c>
      <c r="F37" s="302">
        <v>7</v>
      </c>
      <c r="G37" s="39"/>
      <c r="H37" s="45"/>
    </row>
    <row r="38" s="2" customFormat="1" ht="16.8" customHeight="1">
      <c r="A38" s="39"/>
      <c r="B38" s="45"/>
      <c r="C38" s="301" t="s">
        <v>19</v>
      </c>
      <c r="D38" s="301" t="s">
        <v>255</v>
      </c>
      <c r="E38" s="18" t="s">
        <v>19</v>
      </c>
      <c r="F38" s="302">
        <v>7</v>
      </c>
      <c r="G38" s="39"/>
      <c r="H38" s="45"/>
    </row>
    <row r="39" s="2" customFormat="1" ht="16.8" customHeight="1">
      <c r="A39" s="39"/>
      <c r="B39" s="45"/>
      <c r="C39" s="301" t="s">
        <v>19</v>
      </c>
      <c r="D39" s="301" t="s">
        <v>256</v>
      </c>
      <c r="E39" s="18" t="s">
        <v>19</v>
      </c>
      <c r="F39" s="302">
        <v>12</v>
      </c>
      <c r="G39" s="39"/>
      <c r="H39" s="45"/>
    </row>
    <row r="40" s="2" customFormat="1" ht="16.8" customHeight="1">
      <c r="A40" s="39"/>
      <c r="B40" s="45"/>
      <c r="C40" s="301" t="s">
        <v>170</v>
      </c>
      <c r="D40" s="301" t="s">
        <v>244</v>
      </c>
      <c r="E40" s="18" t="s">
        <v>19</v>
      </c>
      <c r="F40" s="302">
        <v>26</v>
      </c>
      <c r="G40" s="39"/>
      <c r="H40" s="45"/>
    </row>
    <row r="41" s="2" customFormat="1" ht="16.8" customHeight="1">
      <c r="A41" s="39"/>
      <c r="B41" s="45"/>
      <c r="C41" s="303" t="s">
        <v>1254</v>
      </c>
      <c r="D41" s="39"/>
      <c r="E41" s="39"/>
      <c r="F41" s="39"/>
      <c r="G41" s="39"/>
      <c r="H41" s="45"/>
    </row>
    <row r="42" s="2" customFormat="1" ht="16.8" customHeight="1">
      <c r="A42" s="39"/>
      <c r="B42" s="45"/>
      <c r="C42" s="301" t="s">
        <v>251</v>
      </c>
      <c r="D42" s="301" t="s">
        <v>1268</v>
      </c>
      <c r="E42" s="18" t="s">
        <v>172</v>
      </c>
      <c r="F42" s="302">
        <v>26</v>
      </c>
      <c r="G42" s="39"/>
      <c r="H42" s="45"/>
    </row>
    <row r="43" s="2" customFormat="1" ht="16.8" customHeight="1">
      <c r="A43" s="39"/>
      <c r="B43" s="45"/>
      <c r="C43" s="301" t="s">
        <v>425</v>
      </c>
      <c r="D43" s="301" t="s">
        <v>1269</v>
      </c>
      <c r="E43" s="18" t="s">
        <v>172</v>
      </c>
      <c r="F43" s="302">
        <v>26</v>
      </c>
      <c r="G43" s="39"/>
      <c r="H43" s="45"/>
    </row>
    <row r="44" s="2" customFormat="1" ht="16.8" customHeight="1">
      <c r="A44" s="39"/>
      <c r="B44" s="45"/>
      <c r="C44" s="301" t="s">
        <v>429</v>
      </c>
      <c r="D44" s="301" t="s">
        <v>1270</v>
      </c>
      <c r="E44" s="18" t="s">
        <v>172</v>
      </c>
      <c r="F44" s="302">
        <v>26</v>
      </c>
      <c r="G44" s="39"/>
      <c r="H44" s="45"/>
    </row>
    <row r="45" s="2" customFormat="1">
      <c r="A45" s="39"/>
      <c r="B45" s="45"/>
      <c r="C45" s="301" t="s">
        <v>257</v>
      </c>
      <c r="D45" s="301" t="s">
        <v>1265</v>
      </c>
      <c r="E45" s="18" t="s">
        <v>259</v>
      </c>
      <c r="F45" s="302">
        <v>16.609999999999999</v>
      </c>
      <c r="G45" s="39"/>
      <c r="H45" s="45"/>
    </row>
    <row r="46" s="2" customFormat="1" ht="16.8" customHeight="1">
      <c r="A46" s="39"/>
      <c r="B46" s="45"/>
      <c r="C46" s="301" t="s">
        <v>452</v>
      </c>
      <c r="D46" s="301" t="s">
        <v>1271</v>
      </c>
      <c r="E46" s="18" t="s">
        <v>259</v>
      </c>
      <c r="F46" s="302">
        <v>16.609999999999999</v>
      </c>
      <c r="G46" s="39"/>
      <c r="H46" s="45"/>
    </row>
    <row r="47" s="2" customFormat="1" ht="16.8" customHeight="1">
      <c r="A47" s="39"/>
      <c r="B47" s="45"/>
      <c r="C47" s="301" t="s">
        <v>264</v>
      </c>
      <c r="D47" s="301" t="s">
        <v>1266</v>
      </c>
      <c r="E47" s="18" t="s">
        <v>259</v>
      </c>
      <c r="F47" s="302">
        <v>16.609999999999999</v>
      </c>
      <c r="G47" s="39"/>
      <c r="H47" s="45"/>
    </row>
    <row r="48" s="2" customFormat="1" ht="16.8" customHeight="1">
      <c r="A48" s="39"/>
      <c r="B48" s="45"/>
      <c r="C48" s="301" t="s">
        <v>437</v>
      </c>
      <c r="D48" s="301" t="s">
        <v>438</v>
      </c>
      <c r="E48" s="18" t="s">
        <v>259</v>
      </c>
      <c r="F48" s="302">
        <v>16.609999999999999</v>
      </c>
      <c r="G48" s="39"/>
      <c r="H48" s="45"/>
    </row>
    <row r="49" s="2" customFormat="1" ht="16.8" customHeight="1">
      <c r="A49" s="39"/>
      <c r="B49" s="45"/>
      <c r="C49" s="301" t="s">
        <v>433</v>
      </c>
      <c r="D49" s="301" t="s">
        <v>434</v>
      </c>
      <c r="E49" s="18" t="s">
        <v>172</v>
      </c>
      <c r="F49" s="302">
        <v>26</v>
      </c>
      <c r="G49" s="39"/>
      <c r="H49" s="45"/>
    </row>
    <row r="50" s="2" customFormat="1" ht="16.8" customHeight="1">
      <c r="A50" s="39"/>
      <c r="B50" s="45"/>
      <c r="C50" s="297" t="s">
        <v>175</v>
      </c>
      <c r="D50" s="298" t="s">
        <v>176</v>
      </c>
      <c r="E50" s="299" t="s">
        <v>19</v>
      </c>
      <c r="F50" s="300">
        <v>47</v>
      </c>
      <c r="G50" s="39"/>
      <c r="H50" s="45"/>
    </row>
    <row r="51" s="2" customFormat="1" ht="16.8" customHeight="1">
      <c r="A51" s="39"/>
      <c r="B51" s="45"/>
      <c r="C51" s="301" t="s">
        <v>19</v>
      </c>
      <c r="D51" s="301" t="s">
        <v>249</v>
      </c>
      <c r="E51" s="18" t="s">
        <v>19</v>
      </c>
      <c r="F51" s="302">
        <v>25</v>
      </c>
      <c r="G51" s="39"/>
      <c r="H51" s="45"/>
    </row>
    <row r="52" s="2" customFormat="1" ht="16.8" customHeight="1">
      <c r="A52" s="39"/>
      <c r="B52" s="45"/>
      <c r="C52" s="301" t="s">
        <v>19</v>
      </c>
      <c r="D52" s="301" t="s">
        <v>250</v>
      </c>
      <c r="E52" s="18" t="s">
        <v>19</v>
      </c>
      <c r="F52" s="302">
        <v>22</v>
      </c>
      <c r="G52" s="39"/>
      <c r="H52" s="45"/>
    </row>
    <row r="53" s="2" customFormat="1" ht="16.8" customHeight="1">
      <c r="A53" s="39"/>
      <c r="B53" s="45"/>
      <c r="C53" s="301" t="s">
        <v>175</v>
      </c>
      <c r="D53" s="301" t="s">
        <v>244</v>
      </c>
      <c r="E53" s="18" t="s">
        <v>19</v>
      </c>
      <c r="F53" s="302">
        <v>47</v>
      </c>
      <c r="G53" s="39"/>
      <c r="H53" s="45"/>
    </row>
    <row r="54" s="2" customFormat="1" ht="16.8" customHeight="1">
      <c r="A54" s="39"/>
      <c r="B54" s="45"/>
      <c r="C54" s="303" t="s">
        <v>1254</v>
      </c>
      <c r="D54" s="39"/>
      <c r="E54" s="39"/>
      <c r="F54" s="39"/>
      <c r="G54" s="39"/>
      <c r="H54" s="45"/>
    </row>
    <row r="55" s="2" customFormat="1" ht="16.8" customHeight="1">
      <c r="A55" s="39"/>
      <c r="B55" s="45"/>
      <c r="C55" s="301" t="s">
        <v>246</v>
      </c>
      <c r="D55" s="301" t="s">
        <v>1272</v>
      </c>
      <c r="E55" s="18" t="s">
        <v>172</v>
      </c>
      <c r="F55" s="302">
        <v>47</v>
      </c>
      <c r="G55" s="39"/>
      <c r="H55" s="45"/>
    </row>
    <row r="56" s="2" customFormat="1" ht="16.8" customHeight="1">
      <c r="A56" s="39"/>
      <c r="B56" s="45"/>
      <c r="C56" s="301" t="s">
        <v>421</v>
      </c>
      <c r="D56" s="301" t="s">
        <v>1273</v>
      </c>
      <c r="E56" s="18" t="s">
        <v>172</v>
      </c>
      <c r="F56" s="302">
        <v>47</v>
      </c>
      <c r="G56" s="39"/>
      <c r="H56" s="45"/>
    </row>
    <row r="57" s="2" customFormat="1">
      <c r="A57" s="39"/>
      <c r="B57" s="45"/>
      <c r="C57" s="301" t="s">
        <v>257</v>
      </c>
      <c r="D57" s="301" t="s">
        <v>1265</v>
      </c>
      <c r="E57" s="18" t="s">
        <v>259</v>
      </c>
      <c r="F57" s="302">
        <v>16.609999999999999</v>
      </c>
      <c r="G57" s="39"/>
      <c r="H57" s="45"/>
    </row>
    <row r="58" s="2" customFormat="1" ht="16.8" customHeight="1">
      <c r="A58" s="39"/>
      <c r="B58" s="45"/>
      <c r="C58" s="301" t="s">
        <v>452</v>
      </c>
      <c r="D58" s="301" t="s">
        <v>1271</v>
      </c>
      <c r="E58" s="18" t="s">
        <v>259</v>
      </c>
      <c r="F58" s="302">
        <v>16.609999999999999</v>
      </c>
      <c r="G58" s="39"/>
      <c r="H58" s="45"/>
    </row>
    <row r="59" s="2" customFormat="1" ht="16.8" customHeight="1">
      <c r="A59" s="39"/>
      <c r="B59" s="45"/>
      <c r="C59" s="301" t="s">
        <v>264</v>
      </c>
      <c r="D59" s="301" t="s">
        <v>1266</v>
      </c>
      <c r="E59" s="18" t="s">
        <v>259</v>
      </c>
      <c r="F59" s="302">
        <v>16.609999999999999</v>
      </c>
      <c r="G59" s="39"/>
      <c r="H59" s="45"/>
    </row>
    <row r="60" s="2" customFormat="1" ht="16.8" customHeight="1">
      <c r="A60" s="39"/>
      <c r="B60" s="45"/>
      <c r="C60" s="301" t="s">
        <v>437</v>
      </c>
      <c r="D60" s="301" t="s">
        <v>438</v>
      </c>
      <c r="E60" s="18" t="s">
        <v>259</v>
      </c>
      <c r="F60" s="302">
        <v>16.609999999999999</v>
      </c>
      <c r="G60" s="39"/>
      <c r="H60" s="45"/>
    </row>
    <row r="61" s="2" customFormat="1" ht="16.8" customHeight="1">
      <c r="A61" s="39"/>
      <c r="B61" s="45"/>
      <c r="C61" s="297" t="s">
        <v>178</v>
      </c>
      <c r="D61" s="298" t="s">
        <v>179</v>
      </c>
      <c r="E61" s="299" t="s">
        <v>180</v>
      </c>
      <c r="F61" s="300">
        <v>14.4</v>
      </c>
      <c r="G61" s="39"/>
      <c r="H61" s="45"/>
    </row>
    <row r="62" s="2" customFormat="1" ht="16.8" customHeight="1">
      <c r="A62" s="39"/>
      <c r="B62" s="45"/>
      <c r="C62" s="301" t="s">
        <v>19</v>
      </c>
      <c r="D62" s="301" t="s">
        <v>271</v>
      </c>
      <c r="E62" s="18" t="s">
        <v>19</v>
      </c>
      <c r="F62" s="302">
        <v>0</v>
      </c>
      <c r="G62" s="39"/>
      <c r="H62" s="45"/>
    </row>
    <row r="63" s="2" customFormat="1" ht="16.8" customHeight="1">
      <c r="A63" s="39"/>
      <c r="B63" s="45"/>
      <c r="C63" s="301" t="s">
        <v>19</v>
      </c>
      <c r="D63" s="301" t="s">
        <v>272</v>
      </c>
      <c r="E63" s="18" t="s">
        <v>19</v>
      </c>
      <c r="F63" s="302">
        <v>7.2000000000000002</v>
      </c>
      <c r="G63" s="39"/>
      <c r="H63" s="45"/>
    </row>
    <row r="64" s="2" customFormat="1" ht="16.8" customHeight="1">
      <c r="A64" s="39"/>
      <c r="B64" s="45"/>
      <c r="C64" s="301" t="s">
        <v>19</v>
      </c>
      <c r="D64" s="301" t="s">
        <v>273</v>
      </c>
      <c r="E64" s="18" t="s">
        <v>19</v>
      </c>
      <c r="F64" s="302">
        <v>7.2000000000000002</v>
      </c>
      <c r="G64" s="39"/>
      <c r="H64" s="45"/>
    </row>
    <row r="65" s="2" customFormat="1" ht="16.8" customHeight="1">
      <c r="A65" s="39"/>
      <c r="B65" s="45"/>
      <c r="C65" s="301" t="s">
        <v>178</v>
      </c>
      <c r="D65" s="301" t="s">
        <v>244</v>
      </c>
      <c r="E65" s="18" t="s">
        <v>19</v>
      </c>
      <c r="F65" s="302">
        <v>14.4</v>
      </c>
      <c r="G65" s="39"/>
      <c r="H65" s="45"/>
    </row>
    <row r="66" s="2" customFormat="1" ht="16.8" customHeight="1">
      <c r="A66" s="39"/>
      <c r="B66" s="45"/>
      <c r="C66" s="303" t="s">
        <v>1254</v>
      </c>
      <c r="D66" s="39"/>
      <c r="E66" s="39"/>
      <c r="F66" s="39"/>
      <c r="G66" s="39"/>
      <c r="H66" s="45"/>
    </row>
    <row r="67" s="2" customFormat="1" ht="16.8" customHeight="1">
      <c r="A67" s="39"/>
      <c r="B67" s="45"/>
      <c r="C67" s="301" t="s">
        <v>268</v>
      </c>
      <c r="D67" s="301" t="s">
        <v>1274</v>
      </c>
      <c r="E67" s="18" t="s">
        <v>180</v>
      </c>
      <c r="F67" s="302">
        <v>14.4</v>
      </c>
      <c r="G67" s="39"/>
      <c r="H67" s="45"/>
    </row>
    <row r="68" s="2" customFormat="1" ht="16.8" customHeight="1">
      <c r="A68" s="39"/>
      <c r="B68" s="45"/>
      <c r="C68" s="301" t="s">
        <v>317</v>
      </c>
      <c r="D68" s="301" t="s">
        <v>1264</v>
      </c>
      <c r="E68" s="18" t="s">
        <v>168</v>
      </c>
      <c r="F68" s="302">
        <v>31.302</v>
      </c>
      <c r="G68" s="39"/>
      <c r="H68" s="45"/>
    </row>
    <row r="69" s="2" customFormat="1" ht="16.8" customHeight="1">
      <c r="A69" s="39"/>
      <c r="B69" s="45"/>
      <c r="C69" s="301" t="s">
        <v>378</v>
      </c>
      <c r="D69" s="301" t="s">
        <v>1275</v>
      </c>
      <c r="E69" s="18" t="s">
        <v>180</v>
      </c>
      <c r="F69" s="302">
        <v>14.4</v>
      </c>
      <c r="G69" s="39"/>
      <c r="H69" s="45"/>
    </row>
    <row r="70" s="2" customFormat="1">
      <c r="A70" s="39"/>
      <c r="B70" s="45"/>
      <c r="C70" s="301" t="s">
        <v>257</v>
      </c>
      <c r="D70" s="301" t="s">
        <v>1265</v>
      </c>
      <c r="E70" s="18" t="s">
        <v>259</v>
      </c>
      <c r="F70" s="302">
        <v>1.7110000000000001</v>
      </c>
      <c r="G70" s="39"/>
      <c r="H70" s="45"/>
    </row>
    <row r="71" s="2" customFormat="1">
      <c r="A71" s="39"/>
      <c r="B71" s="45"/>
      <c r="C71" s="301" t="s">
        <v>275</v>
      </c>
      <c r="D71" s="301" t="s">
        <v>1276</v>
      </c>
      <c r="E71" s="18" t="s">
        <v>259</v>
      </c>
      <c r="F71" s="302">
        <v>24.48</v>
      </c>
      <c r="G71" s="39"/>
      <c r="H71" s="45"/>
    </row>
    <row r="72" s="2" customFormat="1">
      <c r="A72" s="39"/>
      <c r="B72" s="45"/>
      <c r="C72" s="301" t="s">
        <v>395</v>
      </c>
      <c r="D72" s="301" t="s">
        <v>1277</v>
      </c>
      <c r="E72" s="18" t="s">
        <v>259</v>
      </c>
      <c r="F72" s="302">
        <v>30.815999999999999</v>
      </c>
      <c r="G72" s="39"/>
      <c r="H72" s="45"/>
    </row>
    <row r="73" s="2" customFormat="1" ht="16.8" customHeight="1">
      <c r="A73" s="39"/>
      <c r="B73" s="45"/>
      <c r="C73" s="301" t="s">
        <v>264</v>
      </c>
      <c r="D73" s="301" t="s">
        <v>1266</v>
      </c>
      <c r="E73" s="18" t="s">
        <v>259</v>
      </c>
      <c r="F73" s="302">
        <v>24.48</v>
      </c>
      <c r="G73" s="39"/>
      <c r="H73" s="45"/>
    </row>
    <row r="74" s="2" customFormat="1" ht="16.8" customHeight="1">
      <c r="A74" s="39"/>
      <c r="B74" s="45"/>
      <c r="C74" s="301" t="s">
        <v>351</v>
      </c>
      <c r="D74" s="301" t="s">
        <v>352</v>
      </c>
      <c r="E74" s="18" t="s">
        <v>238</v>
      </c>
      <c r="F74" s="302">
        <v>120</v>
      </c>
      <c r="G74" s="39"/>
      <c r="H74" s="45"/>
    </row>
    <row r="75" s="2" customFormat="1" ht="16.8" customHeight="1">
      <c r="A75" s="39"/>
      <c r="B75" s="45"/>
      <c r="C75" s="301" t="s">
        <v>355</v>
      </c>
      <c r="D75" s="301" t="s">
        <v>356</v>
      </c>
      <c r="E75" s="18" t="s">
        <v>238</v>
      </c>
      <c r="F75" s="302">
        <v>336</v>
      </c>
      <c r="G75" s="39"/>
      <c r="H75" s="45"/>
    </row>
    <row r="76" s="2" customFormat="1" ht="16.8" customHeight="1">
      <c r="A76" s="39"/>
      <c r="B76" s="45"/>
      <c r="C76" s="301" t="s">
        <v>382</v>
      </c>
      <c r="D76" s="301" t="s">
        <v>383</v>
      </c>
      <c r="E76" s="18" t="s">
        <v>180</v>
      </c>
      <c r="F76" s="302">
        <v>14.4</v>
      </c>
      <c r="G76" s="39"/>
      <c r="H76" s="45"/>
    </row>
    <row r="77" s="2" customFormat="1" ht="16.8" customHeight="1">
      <c r="A77" s="39"/>
      <c r="B77" s="45"/>
      <c r="C77" s="301" t="s">
        <v>447</v>
      </c>
      <c r="D77" s="301" t="s">
        <v>448</v>
      </c>
      <c r="E77" s="18" t="s">
        <v>180</v>
      </c>
      <c r="F77" s="302">
        <v>28.800000000000001</v>
      </c>
      <c r="G77" s="39"/>
      <c r="H77" s="45"/>
    </row>
    <row r="78" s="2" customFormat="1" ht="16.8" customHeight="1">
      <c r="A78" s="39"/>
      <c r="B78" s="45"/>
      <c r="C78" s="301" t="s">
        <v>387</v>
      </c>
      <c r="D78" s="301" t="s">
        <v>388</v>
      </c>
      <c r="E78" s="18" t="s">
        <v>168</v>
      </c>
      <c r="F78" s="302">
        <v>0.82099999999999995</v>
      </c>
      <c r="G78" s="39"/>
      <c r="H78" s="45"/>
    </row>
    <row r="79" s="2" customFormat="1" ht="16.8" customHeight="1">
      <c r="A79" s="39"/>
      <c r="B79" s="45"/>
      <c r="C79" s="297" t="s">
        <v>182</v>
      </c>
      <c r="D79" s="298" t="s">
        <v>183</v>
      </c>
      <c r="E79" s="299" t="s">
        <v>180</v>
      </c>
      <c r="F79" s="300">
        <v>120</v>
      </c>
      <c r="G79" s="39"/>
      <c r="H79" s="45"/>
    </row>
    <row r="80" s="2" customFormat="1" ht="16.8" customHeight="1">
      <c r="A80" s="39"/>
      <c r="B80" s="45"/>
      <c r="C80" s="301" t="s">
        <v>182</v>
      </c>
      <c r="D80" s="301" t="s">
        <v>293</v>
      </c>
      <c r="E80" s="18" t="s">
        <v>19</v>
      </c>
      <c r="F80" s="302">
        <v>120</v>
      </c>
      <c r="G80" s="39"/>
      <c r="H80" s="45"/>
    </row>
    <row r="81" s="2" customFormat="1" ht="16.8" customHeight="1">
      <c r="A81" s="39"/>
      <c r="B81" s="45"/>
      <c r="C81" s="303" t="s">
        <v>1254</v>
      </c>
      <c r="D81" s="39"/>
      <c r="E81" s="39"/>
      <c r="F81" s="39"/>
      <c r="G81" s="39"/>
      <c r="H81" s="45"/>
    </row>
    <row r="82" s="2" customFormat="1" ht="16.8" customHeight="1">
      <c r="A82" s="39"/>
      <c r="B82" s="45"/>
      <c r="C82" s="301" t="s">
        <v>289</v>
      </c>
      <c r="D82" s="301" t="s">
        <v>1278</v>
      </c>
      <c r="E82" s="18" t="s">
        <v>180</v>
      </c>
      <c r="F82" s="302">
        <v>120</v>
      </c>
      <c r="G82" s="39"/>
      <c r="H82" s="45"/>
    </row>
    <row r="83" s="2" customFormat="1" ht="16.8" customHeight="1">
      <c r="A83" s="39"/>
      <c r="B83" s="45"/>
      <c r="C83" s="301" t="s">
        <v>236</v>
      </c>
      <c r="D83" s="301" t="s">
        <v>1279</v>
      </c>
      <c r="E83" s="18" t="s">
        <v>238</v>
      </c>
      <c r="F83" s="302">
        <v>32</v>
      </c>
      <c r="G83" s="39"/>
      <c r="H83" s="45"/>
    </row>
    <row r="84" s="2" customFormat="1">
      <c r="A84" s="39"/>
      <c r="B84" s="45"/>
      <c r="C84" s="301" t="s">
        <v>301</v>
      </c>
      <c r="D84" s="301" t="s">
        <v>1280</v>
      </c>
      <c r="E84" s="18" t="s">
        <v>259</v>
      </c>
      <c r="F84" s="302">
        <v>8.1600000000000001</v>
      </c>
      <c r="G84" s="39"/>
      <c r="H84" s="45"/>
    </row>
    <row r="85" s="2" customFormat="1">
      <c r="A85" s="39"/>
      <c r="B85" s="45"/>
      <c r="C85" s="301" t="s">
        <v>307</v>
      </c>
      <c r="D85" s="301" t="s">
        <v>1281</v>
      </c>
      <c r="E85" s="18" t="s">
        <v>259</v>
      </c>
      <c r="F85" s="302">
        <v>7.2000000000000002</v>
      </c>
      <c r="G85" s="39"/>
      <c r="H85" s="45"/>
    </row>
    <row r="86" s="2" customFormat="1" ht="16.8" customHeight="1">
      <c r="A86" s="39"/>
      <c r="B86" s="45"/>
      <c r="C86" s="301" t="s">
        <v>355</v>
      </c>
      <c r="D86" s="301" t="s">
        <v>356</v>
      </c>
      <c r="E86" s="18" t="s">
        <v>238</v>
      </c>
      <c r="F86" s="302">
        <v>336</v>
      </c>
      <c r="G86" s="39"/>
      <c r="H86" s="45"/>
    </row>
    <row r="87" s="2" customFormat="1" ht="16.8" customHeight="1">
      <c r="A87" s="39"/>
      <c r="B87" s="45"/>
      <c r="C87" s="301" t="s">
        <v>362</v>
      </c>
      <c r="D87" s="301" t="s">
        <v>363</v>
      </c>
      <c r="E87" s="18" t="s">
        <v>238</v>
      </c>
      <c r="F87" s="302">
        <v>456</v>
      </c>
      <c r="G87" s="39"/>
      <c r="H87" s="45"/>
    </row>
    <row r="88" s="2" customFormat="1" ht="16.8" customHeight="1">
      <c r="A88" s="39"/>
      <c r="B88" s="45"/>
      <c r="C88" s="301" t="s">
        <v>365</v>
      </c>
      <c r="D88" s="301" t="s">
        <v>366</v>
      </c>
      <c r="E88" s="18" t="s">
        <v>238</v>
      </c>
      <c r="F88" s="302">
        <v>228</v>
      </c>
      <c r="G88" s="39"/>
      <c r="H88" s="45"/>
    </row>
    <row r="89" s="2" customFormat="1" ht="16.8" customHeight="1">
      <c r="A89" s="39"/>
      <c r="B89" s="45"/>
      <c r="C89" s="297" t="s">
        <v>298</v>
      </c>
      <c r="D89" s="298" t="s">
        <v>1282</v>
      </c>
      <c r="E89" s="299" t="s">
        <v>19</v>
      </c>
      <c r="F89" s="300">
        <v>16</v>
      </c>
      <c r="G89" s="39"/>
      <c r="H89" s="45"/>
    </row>
    <row r="90" s="2" customFormat="1" ht="16.8" customHeight="1">
      <c r="A90" s="39"/>
      <c r="B90" s="45"/>
      <c r="C90" s="301" t="s">
        <v>298</v>
      </c>
      <c r="D90" s="301" t="s">
        <v>299</v>
      </c>
      <c r="E90" s="18" t="s">
        <v>19</v>
      </c>
      <c r="F90" s="302">
        <v>16</v>
      </c>
      <c r="G90" s="39"/>
      <c r="H90" s="45"/>
    </row>
    <row r="91" s="2" customFormat="1" ht="16.8" customHeight="1">
      <c r="A91" s="39"/>
      <c r="B91" s="45"/>
      <c r="C91" s="303" t="s">
        <v>1254</v>
      </c>
      <c r="D91" s="39"/>
      <c r="E91" s="39"/>
      <c r="F91" s="39"/>
      <c r="G91" s="39"/>
      <c r="H91" s="45"/>
    </row>
    <row r="92" s="2" customFormat="1" ht="16.8" customHeight="1">
      <c r="A92" s="39"/>
      <c r="B92" s="45"/>
      <c r="C92" s="301" t="s">
        <v>295</v>
      </c>
      <c r="D92" s="301" t="s">
        <v>1283</v>
      </c>
      <c r="E92" s="18" t="s">
        <v>180</v>
      </c>
      <c r="F92" s="302">
        <v>16</v>
      </c>
      <c r="G92" s="39"/>
      <c r="H92" s="45"/>
    </row>
    <row r="93" s="2" customFormat="1">
      <c r="A93" s="39"/>
      <c r="B93" s="45"/>
      <c r="C93" s="301" t="s">
        <v>301</v>
      </c>
      <c r="D93" s="301" t="s">
        <v>1280</v>
      </c>
      <c r="E93" s="18" t="s">
        <v>259</v>
      </c>
      <c r="F93" s="302">
        <v>8.1600000000000001</v>
      </c>
      <c r="G93" s="39"/>
      <c r="H93" s="45"/>
    </row>
    <row r="94" s="2" customFormat="1" ht="16.8" customHeight="1">
      <c r="A94" s="39"/>
      <c r="B94" s="45"/>
      <c r="C94" s="301" t="s">
        <v>355</v>
      </c>
      <c r="D94" s="301" t="s">
        <v>356</v>
      </c>
      <c r="E94" s="18" t="s">
        <v>238</v>
      </c>
      <c r="F94" s="302">
        <v>336</v>
      </c>
      <c r="G94" s="39"/>
      <c r="H94" s="45"/>
    </row>
    <row r="95" s="2" customFormat="1" ht="16.8" customHeight="1">
      <c r="A95" s="39"/>
      <c r="B95" s="45"/>
      <c r="C95" s="301" t="s">
        <v>362</v>
      </c>
      <c r="D95" s="301" t="s">
        <v>363</v>
      </c>
      <c r="E95" s="18" t="s">
        <v>238</v>
      </c>
      <c r="F95" s="302">
        <v>456</v>
      </c>
      <c r="G95" s="39"/>
      <c r="H95" s="45"/>
    </row>
    <row r="96" s="2" customFormat="1" ht="16.8" customHeight="1">
      <c r="A96" s="39"/>
      <c r="B96" s="45"/>
      <c r="C96" s="301" t="s">
        <v>365</v>
      </c>
      <c r="D96" s="301" t="s">
        <v>366</v>
      </c>
      <c r="E96" s="18" t="s">
        <v>238</v>
      </c>
      <c r="F96" s="302">
        <v>228</v>
      </c>
      <c r="G96" s="39"/>
      <c r="H96" s="45"/>
    </row>
    <row r="97" s="2" customFormat="1" ht="26.4" customHeight="1">
      <c r="A97" s="39"/>
      <c r="B97" s="45"/>
      <c r="C97" s="296" t="s">
        <v>1284</v>
      </c>
      <c r="D97" s="296" t="s">
        <v>86</v>
      </c>
      <c r="E97" s="39"/>
      <c r="F97" s="39"/>
      <c r="G97" s="39"/>
      <c r="H97" s="45"/>
    </row>
    <row r="98" s="2" customFormat="1" ht="16.8" customHeight="1">
      <c r="A98" s="39"/>
      <c r="B98" s="45"/>
      <c r="C98" s="297" t="s">
        <v>333</v>
      </c>
      <c r="D98" s="298" t="s">
        <v>640</v>
      </c>
      <c r="E98" s="299" t="s">
        <v>259</v>
      </c>
      <c r="F98" s="300">
        <v>45.542999999999999</v>
      </c>
      <c r="G98" s="39"/>
      <c r="H98" s="45"/>
    </row>
    <row r="99" s="2" customFormat="1" ht="16.8" customHeight="1">
      <c r="A99" s="39"/>
      <c r="B99" s="45"/>
      <c r="C99" s="301" t="s">
        <v>333</v>
      </c>
      <c r="D99" s="301" t="s">
        <v>334</v>
      </c>
      <c r="E99" s="18" t="s">
        <v>19</v>
      </c>
      <c r="F99" s="302">
        <v>45.542999999999999</v>
      </c>
      <c r="G99" s="39"/>
      <c r="H99" s="45"/>
    </row>
    <row r="100" s="2" customFormat="1" ht="16.8" customHeight="1">
      <c r="A100" s="39"/>
      <c r="B100" s="45"/>
      <c r="C100" s="303" t="s">
        <v>1254</v>
      </c>
      <c r="D100" s="39"/>
      <c r="E100" s="39"/>
      <c r="F100" s="39"/>
      <c r="G100" s="39"/>
      <c r="H100" s="45"/>
    </row>
    <row r="101" s="2" customFormat="1" ht="16.8" customHeight="1">
      <c r="A101" s="39"/>
      <c r="B101" s="45"/>
      <c r="C101" s="301" t="s">
        <v>329</v>
      </c>
      <c r="D101" s="301" t="s">
        <v>330</v>
      </c>
      <c r="E101" s="18" t="s">
        <v>259</v>
      </c>
      <c r="F101" s="302">
        <v>45.542999999999999</v>
      </c>
      <c r="G101" s="39"/>
      <c r="H101" s="45"/>
    </row>
    <row r="102" s="2" customFormat="1" ht="16.8" customHeight="1">
      <c r="A102" s="39"/>
      <c r="B102" s="45"/>
      <c r="C102" s="301" t="s">
        <v>452</v>
      </c>
      <c r="D102" s="301" t="s">
        <v>1271</v>
      </c>
      <c r="E102" s="18" t="s">
        <v>259</v>
      </c>
      <c r="F102" s="302">
        <v>45.542999999999999</v>
      </c>
      <c r="G102" s="39"/>
      <c r="H102" s="45"/>
    </row>
    <row r="103" s="2" customFormat="1" ht="16.8" customHeight="1">
      <c r="A103" s="39"/>
      <c r="B103" s="45"/>
      <c r="C103" s="297" t="s">
        <v>642</v>
      </c>
      <c r="D103" s="298" t="s">
        <v>643</v>
      </c>
      <c r="E103" s="299" t="s">
        <v>19</v>
      </c>
      <c r="F103" s="300">
        <v>253.83600000000001</v>
      </c>
      <c r="G103" s="39"/>
      <c r="H103" s="45"/>
    </row>
    <row r="104" s="2" customFormat="1" ht="16.8" customHeight="1">
      <c r="A104" s="39"/>
      <c r="B104" s="45"/>
      <c r="C104" s="301" t="s">
        <v>642</v>
      </c>
      <c r="D104" s="301" t="s">
        <v>1285</v>
      </c>
      <c r="E104" s="18" t="s">
        <v>19</v>
      </c>
      <c r="F104" s="302">
        <v>253.83600000000001</v>
      </c>
      <c r="G104" s="39"/>
      <c r="H104" s="45"/>
    </row>
    <row r="105" s="2" customFormat="1" ht="16.8" customHeight="1">
      <c r="A105" s="39"/>
      <c r="B105" s="45"/>
      <c r="C105" s="297" t="s">
        <v>1286</v>
      </c>
      <c r="D105" s="298" t="s">
        <v>1287</v>
      </c>
      <c r="E105" s="299" t="s">
        <v>19</v>
      </c>
      <c r="F105" s="300">
        <v>0.52800000000000002</v>
      </c>
      <c r="G105" s="39"/>
      <c r="H105" s="45"/>
    </row>
    <row r="106" s="2" customFormat="1" ht="16.8" customHeight="1">
      <c r="A106" s="39"/>
      <c r="B106" s="45"/>
      <c r="C106" s="301" t="s">
        <v>19</v>
      </c>
      <c r="D106" s="301" t="s">
        <v>1288</v>
      </c>
      <c r="E106" s="18" t="s">
        <v>19</v>
      </c>
      <c r="F106" s="302">
        <v>0.52800000000000002</v>
      </c>
      <c r="G106" s="39"/>
      <c r="H106" s="45"/>
    </row>
    <row r="107" s="2" customFormat="1" ht="16.8" customHeight="1">
      <c r="A107" s="39"/>
      <c r="B107" s="45"/>
      <c r="C107" s="303" t="s">
        <v>1254</v>
      </c>
      <c r="D107" s="39"/>
      <c r="E107" s="39"/>
      <c r="F107" s="39"/>
      <c r="G107" s="39"/>
      <c r="H107" s="45"/>
    </row>
    <row r="108" s="2" customFormat="1">
      <c r="A108" s="39"/>
      <c r="B108" s="45"/>
      <c r="C108" s="301" t="s">
        <v>301</v>
      </c>
      <c r="D108" s="301" t="s">
        <v>1280</v>
      </c>
      <c r="E108" s="18" t="s">
        <v>259</v>
      </c>
      <c r="F108" s="302">
        <v>0.52800000000000002</v>
      </c>
      <c r="G108" s="39"/>
      <c r="H108" s="45"/>
    </row>
    <row r="109" s="2" customFormat="1" ht="16.8" customHeight="1">
      <c r="A109" s="39"/>
      <c r="B109" s="45"/>
      <c r="C109" s="301" t="s">
        <v>264</v>
      </c>
      <c r="D109" s="301" t="s">
        <v>1266</v>
      </c>
      <c r="E109" s="18" t="s">
        <v>259</v>
      </c>
      <c r="F109" s="302">
        <v>0.52800000000000002</v>
      </c>
      <c r="G109" s="39"/>
      <c r="H109" s="45"/>
    </row>
    <row r="110" s="2" customFormat="1" ht="16.8" customHeight="1">
      <c r="A110" s="39"/>
      <c r="B110" s="45"/>
      <c r="C110" s="297" t="s">
        <v>496</v>
      </c>
      <c r="D110" s="298" t="s">
        <v>497</v>
      </c>
      <c r="E110" s="299" t="s">
        <v>172</v>
      </c>
      <c r="F110" s="300">
        <v>41.5</v>
      </c>
      <c r="G110" s="39"/>
      <c r="H110" s="45"/>
    </row>
    <row r="111" s="2" customFormat="1" ht="16.8" customHeight="1">
      <c r="A111" s="39"/>
      <c r="B111" s="45"/>
      <c r="C111" s="301" t="s">
        <v>19</v>
      </c>
      <c r="D111" s="301" t="s">
        <v>170</v>
      </c>
      <c r="E111" s="18" t="s">
        <v>19</v>
      </c>
      <c r="F111" s="302">
        <v>22.5</v>
      </c>
      <c r="G111" s="39"/>
      <c r="H111" s="45"/>
    </row>
    <row r="112" s="2" customFormat="1" ht="16.8" customHeight="1">
      <c r="A112" s="39"/>
      <c r="B112" s="45"/>
      <c r="C112" s="301" t="s">
        <v>19</v>
      </c>
      <c r="D112" s="301" t="s">
        <v>616</v>
      </c>
      <c r="E112" s="18" t="s">
        <v>19</v>
      </c>
      <c r="F112" s="302">
        <v>6</v>
      </c>
      <c r="G112" s="39"/>
      <c r="H112" s="45"/>
    </row>
    <row r="113" s="2" customFormat="1" ht="16.8" customHeight="1">
      <c r="A113" s="39"/>
      <c r="B113" s="45"/>
      <c r="C113" s="301" t="s">
        <v>19</v>
      </c>
      <c r="D113" s="301" t="s">
        <v>617</v>
      </c>
      <c r="E113" s="18" t="s">
        <v>19</v>
      </c>
      <c r="F113" s="302">
        <v>13</v>
      </c>
      <c r="G113" s="39"/>
      <c r="H113" s="45"/>
    </row>
    <row r="114" s="2" customFormat="1" ht="16.8" customHeight="1">
      <c r="A114" s="39"/>
      <c r="B114" s="45"/>
      <c r="C114" s="301" t="s">
        <v>496</v>
      </c>
      <c r="D114" s="301" t="s">
        <v>244</v>
      </c>
      <c r="E114" s="18" t="s">
        <v>19</v>
      </c>
      <c r="F114" s="302">
        <v>41.5</v>
      </c>
      <c r="G114" s="39"/>
      <c r="H114" s="45"/>
    </row>
    <row r="115" s="2" customFormat="1" ht="16.8" customHeight="1">
      <c r="A115" s="39"/>
      <c r="B115" s="45"/>
      <c r="C115" s="303" t="s">
        <v>1254</v>
      </c>
      <c r="D115" s="39"/>
      <c r="E115" s="39"/>
      <c r="F115" s="39"/>
      <c r="G115" s="39"/>
      <c r="H115" s="45"/>
    </row>
    <row r="116" s="2" customFormat="1" ht="16.8" customHeight="1">
      <c r="A116" s="39"/>
      <c r="B116" s="45"/>
      <c r="C116" s="301" t="s">
        <v>425</v>
      </c>
      <c r="D116" s="301" t="s">
        <v>1269</v>
      </c>
      <c r="E116" s="18" t="s">
        <v>172</v>
      </c>
      <c r="F116" s="302">
        <v>41.5</v>
      </c>
      <c r="G116" s="39"/>
      <c r="H116" s="45"/>
    </row>
    <row r="117" s="2" customFormat="1" ht="16.8" customHeight="1">
      <c r="A117" s="39"/>
      <c r="B117" s="45"/>
      <c r="C117" s="301" t="s">
        <v>429</v>
      </c>
      <c r="D117" s="301" t="s">
        <v>1270</v>
      </c>
      <c r="E117" s="18" t="s">
        <v>172</v>
      </c>
      <c r="F117" s="302">
        <v>41.5</v>
      </c>
      <c r="G117" s="39"/>
      <c r="H117" s="45"/>
    </row>
    <row r="118" s="2" customFormat="1" ht="16.8" customHeight="1">
      <c r="A118" s="39"/>
      <c r="B118" s="45"/>
      <c r="C118" s="301" t="s">
        <v>452</v>
      </c>
      <c r="D118" s="301" t="s">
        <v>1271</v>
      </c>
      <c r="E118" s="18" t="s">
        <v>259</v>
      </c>
      <c r="F118" s="302">
        <v>22.055</v>
      </c>
      <c r="G118" s="39"/>
      <c r="H118" s="45"/>
    </row>
    <row r="119" s="2" customFormat="1" ht="16.8" customHeight="1">
      <c r="A119" s="39"/>
      <c r="B119" s="45"/>
      <c r="C119" s="301" t="s">
        <v>437</v>
      </c>
      <c r="D119" s="301" t="s">
        <v>438</v>
      </c>
      <c r="E119" s="18" t="s">
        <v>259</v>
      </c>
      <c r="F119" s="302">
        <v>22.055</v>
      </c>
      <c r="G119" s="39"/>
      <c r="H119" s="45"/>
    </row>
    <row r="120" s="2" customFormat="1" ht="16.8" customHeight="1">
      <c r="A120" s="39"/>
      <c r="B120" s="45"/>
      <c r="C120" s="301" t="s">
        <v>433</v>
      </c>
      <c r="D120" s="301" t="s">
        <v>434</v>
      </c>
      <c r="E120" s="18" t="s">
        <v>172</v>
      </c>
      <c r="F120" s="302">
        <v>41.5</v>
      </c>
      <c r="G120" s="39"/>
      <c r="H120" s="45"/>
    </row>
    <row r="121" s="2" customFormat="1" ht="16.8" customHeight="1">
      <c r="A121" s="39"/>
      <c r="B121" s="45"/>
      <c r="C121" s="297" t="s">
        <v>499</v>
      </c>
      <c r="D121" s="298" t="s">
        <v>500</v>
      </c>
      <c r="E121" s="299" t="s">
        <v>180</v>
      </c>
      <c r="F121" s="300">
        <v>19.199999999999999</v>
      </c>
      <c r="G121" s="39"/>
      <c r="H121" s="45"/>
    </row>
    <row r="122" s="2" customFormat="1" ht="16.8" customHeight="1">
      <c r="A122" s="39"/>
      <c r="B122" s="45"/>
      <c r="C122" s="301" t="s">
        <v>19</v>
      </c>
      <c r="D122" s="301" t="s">
        <v>1289</v>
      </c>
      <c r="E122" s="18" t="s">
        <v>19</v>
      </c>
      <c r="F122" s="302">
        <v>9.5999999999999996</v>
      </c>
      <c r="G122" s="39"/>
      <c r="H122" s="45"/>
    </row>
    <row r="123" s="2" customFormat="1" ht="16.8" customHeight="1">
      <c r="A123" s="39"/>
      <c r="B123" s="45"/>
      <c r="C123" s="301" t="s">
        <v>19</v>
      </c>
      <c r="D123" s="301" t="s">
        <v>1290</v>
      </c>
      <c r="E123" s="18" t="s">
        <v>19</v>
      </c>
      <c r="F123" s="302">
        <v>9.5999999999999996</v>
      </c>
      <c r="G123" s="39"/>
      <c r="H123" s="45"/>
    </row>
    <row r="124" s="2" customFormat="1" ht="16.8" customHeight="1">
      <c r="A124" s="39"/>
      <c r="B124" s="45"/>
      <c r="C124" s="301" t="s">
        <v>19</v>
      </c>
      <c r="D124" s="301" t="s">
        <v>244</v>
      </c>
      <c r="E124" s="18" t="s">
        <v>19</v>
      </c>
      <c r="F124" s="302">
        <v>19.199999999999999</v>
      </c>
      <c r="G124" s="39"/>
      <c r="H124" s="45"/>
    </row>
    <row r="125" s="2" customFormat="1" ht="16.8" customHeight="1">
      <c r="A125" s="39"/>
      <c r="B125" s="45"/>
      <c r="C125" s="303" t="s">
        <v>1254</v>
      </c>
      <c r="D125" s="39"/>
      <c r="E125" s="39"/>
      <c r="F125" s="39"/>
      <c r="G125" s="39"/>
      <c r="H125" s="45"/>
    </row>
    <row r="126" s="2" customFormat="1" ht="16.8" customHeight="1">
      <c r="A126" s="39"/>
      <c r="B126" s="45"/>
      <c r="C126" s="301" t="s">
        <v>317</v>
      </c>
      <c r="D126" s="301" t="s">
        <v>1264</v>
      </c>
      <c r="E126" s="18" t="s">
        <v>168</v>
      </c>
      <c r="F126" s="302">
        <v>33.389000000000003</v>
      </c>
      <c r="G126" s="39"/>
      <c r="H126" s="45"/>
    </row>
    <row r="127" s="2" customFormat="1" ht="16.8" customHeight="1">
      <c r="A127" s="39"/>
      <c r="B127" s="45"/>
      <c r="C127" s="301" t="s">
        <v>378</v>
      </c>
      <c r="D127" s="301" t="s">
        <v>1275</v>
      </c>
      <c r="E127" s="18" t="s">
        <v>180</v>
      </c>
      <c r="F127" s="302">
        <v>19.199999999999999</v>
      </c>
      <c r="G127" s="39"/>
      <c r="H127" s="45"/>
    </row>
    <row r="128" s="2" customFormat="1" ht="16.8" customHeight="1">
      <c r="A128" s="39"/>
      <c r="B128" s="45"/>
      <c r="C128" s="301" t="s">
        <v>591</v>
      </c>
      <c r="D128" s="301" t="s">
        <v>1291</v>
      </c>
      <c r="E128" s="18" t="s">
        <v>259</v>
      </c>
      <c r="F128" s="302">
        <v>2.4079999999999999</v>
      </c>
      <c r="G128" s="39"/>
      <c r="H128" s="45"/>
    </row>
    <row r="129" s="2" customFormat="1">
      <c r="A129" s="39"/>
      <c r="B129" s="45"/>
      <c r="C129" s="301" t="s">
        <v>395</v>
      </c>
      <c r="D129" s="301" t="s">
        <v>1277</v>
      </c>
      <c r="E129" s="18" t="s">
        <v>259</v>
      </c>
      <c r="F129" s="302">
        <v>41.088000000000001</v>
      </c>
      <c r="G129" s="39"/>
      <c r="H129" s="45"/>
    </row>
    <row r="130" s="2" customFormat="1" ht="16.8" customHeight="1">
      <c r="A130" s="39"/>
      <c r="B130" s="45"/>
      <c r="C130" s="301" t="s">
        <v>351</v>
      </c>
      <c r="D130" s="301" t="s">
        <v>352</v>
      </c>
      <c r="E130" s="18" t="s">
        <v>238</v>
      </c>
      <c r="F130" s="302">
        <v>152</v>
      </c>
      <c r="G130" s="39"/>
      <c r="H130" s="45"/>
    </row>
    <row r="131" s="2" customFormat="1" ht="16.8" customHeight="1">
      <c r="A131" s="39"/>
      <c r="B131" s="45"/>
      <c r="C131" s="301" t="s">
        <v>355</v>
      </c>
      <c r="D131" s="301" t="s">
        <v>356</v>
      </c>
      <c r="E131" s="18" t="s">
        <v>238</v>
      </c>
      <c r="F131" s="302">
        <v>248</v>
      </c>
      <c r="G131" s="39"/>
      <c r="H131" s="45"/>
    </row>
    <row r="132" s="2" customFormat="1" ht="16.8" customHeight="1">
      <c r="A132" s="39"/>
      <c r="B132" s="45"/>
      <c r="C132" s="301" t="s">
        <v>382</v>
      </c>
      <c r="D132" s="301" t="s">
        <v>383</v>
      </c>
      <c r="E132" s="18" t="s">
        <v>180</v>
      </c>
      <c r="F132" s="302">
        <v>19.199999999999999</v>
      </c>
      <c r="G132" s="39"/>
      <c r="H132" s="45"/>
    </row>
    <row r="133" s="2" customFormat="1" ht="16.8" customHeight="1">
      <c r="A133" s="39"/>
      <c r="B133" s="45"/>
      <c r="C133" s="301" t="s">
        <v>447</v>
      </c>
      <c r="D133" s="301" t="s">
        <v>448</v>
      </c>
      <c r="E133" s="18" t="s">
        <v>180</v>
      </c>
      <c r="F133" s="302">
        <v>38.399999999999999</v>
      </c>
      <c r="G133" s="39"/>
      <c r="H133" s="45"/>
    </row>
    <row r="134" s="2" customFormat="1" ht="16.8" customHeight="1">
      <c r="A134" s="39"/>
      <c r="B134" s="45"/>
      <c r="C134" s="301" t="s">
        <v>387</v>
      </c>
      <c r="D134" s="301" t="s">
        <v>388</v>
      </c>
      <c r="E134" s="18" t="s">
        <v>168</v>
      </c>
      <c r="F134" s="302">
        <v>1.0940000000000001</v>
      </c>
      <c r="G134" s="39"/>
      <c r="H134" s="45"/>
    </row>
    <row r="135" s="2" customFormat="1" ht="16.8" customHeight="1">
      <c r="A135" s="39"/>
      <c r="B135" s="45"/>
      <c r="C135" s="297" t="s">
        <v>608</v>
      </c>
      <c r="D135" s="298" t="s">
        <v>1292</v>
      </c>
      <c r="E135" s="299" t="s">
        <v>19</v>
      </c>
      <c r="F135" s="300">
        <v>0.32000000000000001</v>
      </c>
      <c r="G135" s="39"/>
      <c r="H135" s="45"/>
    </row>
    <row r="136" s="2" customFormat="1" ht="16.8" customHeight="1">
      <c r="A136" s="39"/>
      <c r="B136" s="45"/>
      <c r="C136" s="301" t="s">
        <v>608</v>
      </c>
      <c r="D136" s="301" t="s">
        <v>609</v>
      </c>
      <c r="E136" s="18" t="s">
        <v>19</v>
      </c>
      <c r="F136" s="302">
        <v>0.32000000000000001</v>
      </c>
      <c r="G136" s="39"/>
      <c r="H136" s="45"/>
    </row>
    <row r="137" s="2" customFormat="1" ht="16.8" customHeight="1">
      <c r="A137" s="39"/>
      <c r="B137" s="45"/>
      <c r="C137" s="303" t="s">
        <v>1254</v>
      </c>
      <c r="D137" s="39"/>
      <c r="E137" s="39"/>
      <c r="F137" s="39"/>
      <c r="G137" s="39"/>
      <c r="H137" s="45"/>
    </row>
    <row r="138" s="2" customFormat="1" ht="16.8" customHeight="1">
      <c r="A138" s="39"/>
      <c r="B138" s="45"/>
      <c r="C138" s="301" t="s">
        <v>387</v>
      </c>
      <c r="D138" s="301" t="s">
        <v>388</v>
      </c>
      <c r="E138" s="18" t="s">
        <v>168</v>
      </c>
      <c r="F138" s="302">
        <v>0.32000000000000001</v>
      </c>
      <c r="G138" s="39"/>
      <c r="H138" s="45"/>
    </row>
    <row r="139" s="2" customFormat="1" ht="16.8" customHeight="1">
      <c r="A139" s="39"/>
      <c r="B139" s="45"/>
      <c r="C139" s="301" t="s">
        <v>591</v>
      </c>
      <c r="D139" s="301" t="s">
        <v>1291</v>
      </c>
      <c r="E139" s="18" t="s">
        <v>259</v>
      </c>
      <c r="F139" s="302">
        <v>0.70399999999999996</v>
      </c>
      <c r="G139" s="39"/>
      <c r="H139" s="45"/>
    </row>
    <row r="140" s="2" customFormat="1" ht="16.8" customHeight="1">
      <c r="A140" s="39"/>
      <c r="B140" s="45"/>
      <c r="C140" s="297" t="s">
        <v>166</v>
      </c>
      <c r="D140" s="298" t="s">
        <v>167</v>
      </c>
      <c r="E140" s="299" t="s">
        <v>168</v>
      </c>
      <c r="F140" s="300">
        <v>33.389000000000003</v>
      </c>
      <c r="G140" s="39"/>
      <c r="H140" s="45"/>
    </row>
    <row r="141" s="2" customFormat="1" ht="16.8" customHeight="1">
      <c r="A141" s="39"/>
      <c r="B141" s="45"/>
      <c r="C141" s="301" t="s">
        <v>19</v>
      </c>
      <c r="D141" s="301" t="s">
        <v>320</v>
      </c>
      <c r="E141" s="18" t="s">
        <v>19</v>
      </c>
      <c r="F141" s="302">
        <v>33.389000000000003</v>
      </c>
      <c r="G141" s="39"/>
      <c r="H141" s="45"/>
    </row>
    <row r="142" s="2" customFormat="1" ht="16.8" customHeight="1">
      <c r="A142" s="39"/>
      <c r="B142" s="45"/>
      <c r="C142" s="301" t="s">
        <v>166</v>
      </c>
      <c r="D142" s="301" t="s">
        <v>244</v>
      </c>
      <c r="E142" s="18" t="s">
        <v>19</v>
      </c>
      <c r="F142" s="302">
        <v>33.389000000000003</v>
      </c>
      <c r="G142" s="39"/>
      <c r="H142" s="45"/>
    </row>
    <row r="143" s="2" customFormat="1" ht="16.8" customHeight="1">
      <c r="A143" s="39"/>
      <c r="B143" s="45"/>
      <c r="C143" s="303" t="s">
        <v>1254</v>
      </c>
      <c r="D143" s="39"/>
      <c r="E143" s="39"/>
      <c r="F143" s="39"/>
      <c r="G143" s="39"/>
      <c r="H143" s="45"/>
    </row>
    <row r="144" s="2" customFormat="1" ht="16.8" customHeight="1">
      <c r="A144" s="39"/>
      <c r="B144" s="45"/>
      <c r="C144" s="301" t="s">
        <v>567</v>
      </c>
      <c r="D144" s="301" t="s">
        <v>1293</v>
      </c>
      <c r="E144" s="18" t="s">
        <v>168</v>
      </c>
      <c r="F144" s="302">
        <v>33.389000000000003</v>
      </c>
      <c r="G144" s="39"/>
      <c r="H144" s="45"/>
    </row>
    <row r="145" s="2" customFormat="1" ht="16.8" customHeight="1">
      <c r="A145" s="39"/>
      <c r="B145" s="45"/>
      <c r="C145" s="301" t="s">
        <v>329</v>
      </c>
      <c r="D145" s="301" t="s">
        <v>330</v>
      </c>
      <c r="E145" s="18" t="s">
        <v>259</v>
      </c>
      <c r="F145" s="302">
        <v>45.542999999999999</v>
      </c>
      <c r="G145" s="39"/>
      <c r="H145" s="45"/>
    </row>
    <row r="146" s="2" customFormat="1" ht="16.8" customHeight="1">
      <c r="A146" s="39"/>
      <c r="B146" s="45"/>
      <c r="C146" s="297" t="s">
        <v>717</v>
      </c>
      <c r="D146" s="298" t="s">
        <v>764</v>
      </c>
      <c r="E146" s="299" t="s">
        <v>19</v>
      </c>
      <c r="F146" s="300">
        <v>198</v>
      </c>
      <c r="G146" s="39"/>
      <c r="H146" s="45"/>
    </row>
    <row r="147" s="2" customFormat="1" ht="16.8" customHeight="1">
      <c r="A147" s="39"/>
      <c r="B147" s="45"/>
      <c r="C147" s="301" t="s">
        <v>717</v>
      </c>
      <c r="D147" s="301" t="s">
        <v>992</v>
      </c>
      <c r="E147" s="18" t="s">
        <v>19</v>
      </c>
      <c r="F147" s="302">
        <v>198</v>
      </c>
      <c r="G147" s="39"/>
      <c r="H147" s="45"/>
    </row>
    <row r="148" s="2" customFormat="1" ht="16.8" customHeight="1">
      <c r="A148" s="39"/>
      <c r="B148" s="45"/>
      <c r="C148" s="297" t="s">
        <v>320</v>
      </c>
      <c r="D148" s="298" t="s">
        <v>503</v>
      </c>
      <c r="E148" s="299" t="s">
        <v>19</v>
      </c>
      <c r="F148" s="300">
        <v>33.389000000000003</v>
      </c>
      <c r="G148" s="39"/>
      <c r="H148" s="45"/>
    </row>
    <row r="149" s="2" customFormat="1" ht="16.8" customHeight="1">
      <c r="A149" s="39"/>
      <c r="B149" s="45"/>
      <c r="C149" s="301" t="s">
        <v>320</v>
      </c>
      <c r="D149" s="301" t="s">
        <v>566</v>
      </c>
      <c r="E149" s="18" t="s">
        <v>19</v>
      </c>
      <c r="F149" s="302">
        <v>33.389000000000003</v>
      </c>
      <c r="G149" s="39"/>
      <c r="H149" s="45"/>
    </row>
    <row r="150" s="2" customFormat="1" ht="16.8" customHeight="1">
      <c r="A150" s="39"/>
      <c r="B150" s="45"/>
      <c r="C150" s="303" t="s">
        <v>1254</v>
      </c>
      <c r="D150" s="39"/>
      <c r="E150" s="39"/>
      <c r="F150" s="39"/>
      <c r="G150" s="39"/>
      <c r="H150" s="45"/>
    </row>
    <row r="151" s="2" customFormat="1" ht="16.8" customHeight="1">
      <c r="A151" s="39"/>
      <c r="B151" s="45"/>
      <c r="C151" s="301" t="s">
        <v>317</v>
      </c>
      <c r="D151" s="301" t="s">
        <v>1264</v>
      </c>
      <c r="E151" s="18" t="s">
        <v>168</v>
      </c>
      <c r="F151" s="302">
        <v>33.389000000000003</v>
      </c>
      <c r="G151" s="39"/>
      <c r="H151" s="45"/>
    </row>
    <row r="152" s="2" customFormat="1" ht="16.8" customHeight="1">
      <c r="A152" s="39"/>
      <c r="B152" s="45"/>
      <c r="C152" s="301" t="s">
        <v>567</v>
      </c>
      <c r="D152" s="301" t="s">
        <v>1293</v>
      </c>
      <c r="E152" s="18" t="s">
        <v>168</v>
      </c>
      <c r="F152" s="302">
        <v>33.389000000000003</v>
      </c>
      <c r="G152" s="39"/>
      <c r="H152" s="45"/>
    </row>
    <row r="153" s="2" customFormat="1">
      <c r="A153" s="39"/>
      <c r="B153" s="45"/>
      <c r="C153" s="301" t="s">
        <v>301</v>
      </c>
      <c r="D153" s="301" t="s">
        <v>1280</v>
      </c>
      <c r="E153" s="18" t="s">
        <v>259</v>
      </c>
      <c r="F153" s="302">
        <v>60.100000000000001</v>
      </c>
      <c r="G153" s="39"/>
      <c r="H153" s="45"/>
    </row>
    <row r="154" s="2" customFormat="1" ht="16.8" customHeight="1">
      <c r="A154" s="39"/>
      <c r="B154" s="45"/>
      <c r="C154" s="301" t="s">
        <v>264</v>
      </c>
      <c r="D154" s="301" t="s">
        <v>1266</v>
      </c>
      <c r="E154" s="18" t="s">
        <v>259</v>
      </c>
      <c r="F154" s="302">
        <v>60.100000000000001</v>
      </c>
      <c r="G154" s="39"/>
      <c r="H154" s="45"/>
    </row>
    <row r="155" s="2" customFormat="1" ht="16.8" customHeight="1">
      <c r="A155" s="39"/>
      <c r="B155" s="45"/>
      <c r="C155" s="297" t="s">
        <v>170</v>
      </c>
      <c r="D155" s="298" t="s">
        <v>171</v>
      </c>
      <c r="E155" s="299" t="s">
        <v>172</v>
      </c>
      <c r="F155" s="300">
        <v>22.5</v>
      </c>
      <c r="G155" s="39"/>
      <c r="H155" s="45"/>
    </row>
    <row r="156" s="2" customFormat="1" ht="16.8" customHeight="1">
      <c r="A156" s="39"/>
      <c r="B156" s="45"/>
      <c r="C156" s="301" t="s">
        <v>19</v>
      </c>
      <c r="D156" s="301" t="s">
        <v>530</v>
      </c>
      <c r="E156" s="18" t="s">
        <v>19</v>
      </c>
      <c r="F156" s="302">
        <v>9</v>
      </c>
      <c r="G156" s="39"/>
      <c r="H156" s="45"/>
    </row>
    <row r="157" s="2" customFormat="1" ht="16.8" customHeight="1">
      <c r="A157" s="39"/>
      <c r="B157" s="45"/>
      <c r="C157" s="301" t="s">
        <v>19</v>
      </c>
      <c r="D157" s="301" t="s">
        <v>531</v>
      </c>
      <c r="E157" s="18" t="s">
        <v>19</v>
      </c>
      <c r="F157" s="302">
        <v>9</v>
      </c>
      <c r="G157" s="39"/>
      <c r="H157" s="45"/>
    </row>
    <row r="158" s="2" customFormat="1" ht="16.8" customHeight="1">
      <c r="A158" s="39"/>
      <c r="B158" s="45"/>
      <c r="C158" s="301" t="s">
        <v>19</v>
      </c>
      <c r="D158" s="301" t="s">
        <v>532</v>
      </c>
      <c r="E158" s="18" t="s">
        <v>19</v>
      </c>
      <c r="F158" s="302">
        <v>4.5</v>
      </c>
      <c r="G158" s="39"/>
      <c r="H158" s="45"/>
    </row>
    <row r="159" s="2" customFormat="1" ht="16.8" customHeight="1">
      <c r="A159" s="39"/>
      <c r="B159" s="45"/>
      <c r="C159" s="301" t="s">
        <v>170</v>
      </c>
      <c r="D159" s="301" t="s">
        <v>244</v>
      </c>
      <c r="E159" s="18" t="s">
        <v>19</v>
      </c>
      <c r="F159" s="302">
        <v>22.5</v>
      </c>
      <c r="G159" s="39"/>
      <c r="H159" s="45"/>
    </row>
    <row r="160" s="2" customFormat="1" ht="16.8" customHeight="1">
      <c r="A160" s="39"/>
      <c r="B160" s="45"/>
      <c r="C160" s="303" t="s">
        <v>1254</v>
      </c>
      <c r="D160" s="39"/>
      <c r="E160" s="39"/>
      <c r="F160" s="39"/>
      <c r="G160" s="39"/>
      <c r="H160" s="45"/>
    </row>
    <row r="161" s="2" customFormat="1" ht="16.8" customHeight="1">
      <c r="A161" s="39"/>
      <c r="B161" s="45"/>
      <c r="C161" s="301" t="s">
        <v>251</v>
      </c>
      <c r="D161" s="301" t="s">
        <v>1268</v>
      </c>
      <c r="E161" s="18" t="s">
        <v>172</v>
      </c>
      <c r="F161" s="302">
        <v>22.5</v>
      </c>
      <c r="G161" s="39"/>
      <c r="H161" s="45"/>
    </row>
    <row r="162" s="2" customFormat="1" ht="16.8" customHeight="1">
      <c r="A162" s="39"/>
      <c r="B162" s="45"/>
      <c r="C162" s="301" t="s">
        <v>425</v>
      </c>
      <c r="D162" s="301" t="s">
        <v>1269</v>
      </c>
      <c r="E162" s="18" t="s">
        <v>172</v>
      </c>
      <c r="F162" s="302">
        <v>41.5</v>
      </c>
      <c r="G162" s="39"/>
      <c r="H162" s="45"/>
    </row>
    <row r="163" s="2" customFormat="1">
      <c r="A163" s="39"/>
      <c r="B163" s="45"/>
      <c r="C163" s="301" t="s">
        <v>301</v>
      </c>
      <c r="D163" s="301" t="s">
        <v>1280</v>
      </c>
      <c r="E163" s="18" t="s">
        <v>259</v>
      </c>
      <c r="F163" s="302">
        <v>13.695</v>
      </c>
      <c r="G163" s="39"/>
      <c r="H163" s="45"/>
    </row>
    <row r="164" s="2" customFormat="1" ht="16.8" customHeight="1">
      <c r="A164" s="39"/>
      <c r="B164" s="45"/>
      <c r="C164" s="301" t="s">
        <v>264</v>
      </c>
      <c r="D164" s="301" t="s">
        <v>1266</v>
      </c>
      <c r="E164" s="18" t="s">
        <v>259</v>
      </c>
      <c r="F164" s="302">
        <v>13.695</v>
      </c>
      <c r="G164" s="39"/>
      <c r="H164" s="45"/>
    </row>
    <row r="165" s="2" customFormat="1" ht="16.8" customHeight="1">
      <c r="A165" s="39"/>
      <c r="B165" s="45"/>
      <c r="C165" s="297" t="s">
        <v>175</v>
      </c>
      <c r="D165" s="298" t="s">
        <v>505</v>
      </c>
      <c r="E165" s="299" t="s">
        <v>19</v>
      </c>
      <c r="F165" s="300">
        <v>34.5</v>
      </c>
      <c r="G165" s="39"/>
      <c r="H165" s="45"/>
    </row>
    <row r="166" s="2" customFormat="1" ht="16.8" customHeight="1">
      <c r="A166" s="39"/>
      <c r="B166" s="45"/>
      <c r="C166" s="301" t="s">
        <v>19</v>
      </c>
      <c r="D166" s="301" t="s">
        <v>527</v>
      </c>
      <c r="E166" s="18" t="s">
        <v>19</v>
      </c>
      <c r="F166" s="302">
        <v>22.5</v>
      </c>
      <c r="G166" s="39"/>
      <c r="H166" s="45"/>
    </row>
    <row r="167" s="2" customFormat="1" ht="16.8" customHeight="1">
      <c r="A167" s="39"/>
      <c r="B167" s="45"/>
      <c r="C167" s="301" t="s">
        <v>19</v>
      </c>
      <c r="D167" s="301" t="s">
        <v>528</v>
      </c>
      <c r="E167" s="18" t="s">
        <v>19</v>
      </c>
      <c r="F167" s="302">
        <v>12</v>
      </c>
      <c r="G167" s="39"/>
      <c r="H167" s="45"/>
    </row>
    <row r="168" s="2" customFormat="1" ht="16.8" customHeight="1">
      <c r="A168" s="39"/>
      <c r="B168" s="45"/>
      <c r="C168" s="301" t="s">
        <v>175</v>
      </c>
      <c r="D168" s="301" t="s">
        <v>244</v>
      </c>
      <c r="E168" s="18" t="s">
        <v>19</v>
      </c>
      <c r="F168" s="302">
        <v>34.5</v>
      </c>
      <c r="G168" s="39"/>
      <c r="H168" s="45"/>
    </row>
    <row r="169" s="2" customFormat="1" ht="16.8" customHeight="1">
      <c r="A169" s="39"/>
      <c r="B169" s="45"/>
      <c r="C169" s="303" t="s">
        <v>1254</v>
      </c>
      <c r="D169" s="39"/>
      <c r="E169" s="39"/>
      <c r="F169" s="39"/>
      <c r="G169" s="39"/>
      <c r="H169" s="45"/>
    </row>
    <row r="170" s="2" customFormat="1" ht="16.8" customHeight="1">
      <c r="A170" s="39"/>
      <c r="B170" s="45"/>
      <c r="C170" s="301" t="s">
        <v>246</v>
      </c>
      <c r="D170" s="301" t="s">
        <v>1272</v>
      </c>
      <c r="E170" s="18" t="s">
        <v>172</v>
      </c>
      <c r="F170" s="302">
        <v>34.5</v>
      </c>
      <c r="G170" s="39"/>
      <c r="H170" s="45"/>
    </row>
    <row r="171" s="2" customFormat="1" ht="16.8" customHeight="1">
      <c r="A171" s="39"/>
      <c r="B171" s="45"/>
      <c r="C171" s="301" t="s">
        <v>421</v>
      </c>
      <c r="D171" s="301" t="s">
        <v>1273</v>
      </c>
      <c r="E171" s="18" t="s">
        <v>172</v>
      </c>
      <c r="F171" s="302">
        <v>34.5</v>
      </c>
      <c r="G171" s="39"/>
      <c r="H171" s="45"/>
    </row>
    <row r="172" s="2" customFormat="1">
      <c r="A172" s="39"/>
      <c r="B172" s="45"/>
      <c r="C172" s="301" t="s">
        <v>301</v>
      </c>
      <c r="D172" s="301" t="s">
        <v>1280</v>
      </c>
      <c r="E172" s="18" t="s">
        <v>259</v>
      </c>
      <c r="F172" s="302">
        <v>13.695</v>
      </c>
      <c r="G172" s="39"/>
      <c r="H172" s="45"/>
    </row>
    <row r="173" s="2" customFormat="1" ht="16.8" customHeight="1">
      <c r="A173" s="39"/>
      <c r="B173" s="45"/>
      <c r="C173" s="301" t="s">
        <v>452</v>
      </c>
      <c r="D173" s="301" t="s">
        <v>1271</v>
      </c>
      <c r="E173" s="18" t="s">
        <v>259</v>
      </c>
      <c r="F173" s="302">
        <v>22.055</v>
      </c>
      <c r="G173" s="39"/>
      <c r="H173" s="45"/>
    </row>
    <row r="174" s="2" customFormat="1" ht="16.8" customHeight="1">
      <c r="A174" s="39"/>
      <c r="B174" s="45"/>
      <c r="C174" s="301" t="s">
        <v>264</v>
      </c>
      <c r="D174" s="301" t="s">
        <v>1266</v>
      </c>
      <c r="E174" s="18" t="s">
        <v>259</v>
      </c>
      <c r="F174" s="302">
        <v>13.695</v>
      </c>
      <c r="G174" s="39"/>
      <c r="H174" s="45"/>
    </row>
    <row r="175" s="2" customFormat="1" ht="16.8" customHeight="1">
      <c r="A175" s="39"/>
      <c r="B175" s="45"/>
      <c r="C175" s="301" t="s">
        <v>437</v>
      </c>
      <c r="D175" s="301" t="s">
        <v>438</v>
      </c>
      <c r="E175" s="18" t="s">
        <v>259</v>
      </c>
      <c r="F175" s="302">
        <v>22.055</v>
      </c>
      <c r="G175" s="39"/>
      <c r="H175" s="45"/>
    </row>
    <row r="176" s="2" customFormat="1" ht="16.8" customHeight="1">
      <c r="A176" s="39"/>
      <c r="B176" s="45"/>
      <c r="C176" s="297" t="s">
        <v>178</v>
      </c>
      <c r="D176" s="298" t="s">
        <v>179</v>
      </c>
      <c r="E176" s="299" t="s">
        <v>180</v>
      </c>
      <c r="F176" s="300">
        <v>19.199999999999999</v>
      </c>
      <c r="G176" s="39"/>
      <c r="H176" s="45"/>
    </row>
    <row r="177" s="2" customFormat="1" ht="16.8" customHeight="1">
      <c r="A177" s="39"/>
      <c r="B177" s="45"/>
      <c r="C177" s="301" t="s">
        <v>19</v>
      </c>
      <c r="D177" s="301" t="s">
        <v>547</v>
      </c>
      <c r="E177" s="18" t="s">
        <v>19</v>
      </c>
      <c r="F177" s="302">
        <v>9.5999999999999996</v>
      </c>
      <c r="G177" s="39"/>
      <c r="H177" s="45"/>
    </row>
    <row r="178" s="2" customFormat="1" ht="16.8" customHeight="1">
      <c r="A178" s="39"/>
      <c r="B178" s="45"/>
      <c r="C178" s="301" t="s">
        <v>19</v>
      </c>
      <c r="D178" s="301" t="s">
        <v>548</v>
      </c>
      <c r="E178" s="18" t="s">
        <v>19</v>
      </c>
      <c r="F178" s="302">
        <v>9.5999999999999996</v>
      </c>
      <c r="G178" s="39"/>
      <c r="H178" s="45"/>
    </row>
    <row r="179" s="2" customFormat="1" ht="16.8" customHeight="1">
      <c r="A179" s="39"/>
      <c r="B179" s="45"/>
      <c r="C179" s="301" t="s">
        <v>178</v>
      </c>
      <c r="D179" s="301" t="s">
        <v>244</v>
      </c>
      <c r="E179" s="18" t="s">
        <v>19</v>
      </c>
      <c r="F179" s="302">
        <v>19.199999999999999</v>
      </c>
      <c r="G179" s="39"/>
      <c r="H179" s="45"/>
    </row>
    <row r="180" s="2" customFormat="1" ht="16.8" customHeight="1">
      <c r="A180" s="39"/>
      <c r="B180" s="45"/>
      <c r="C180" s="303" t="s">
        <v>1254</v>
      </c>
      <c r="D180" s="39"/>
      <c r="E180" s="39"/>
      <c r="F180" s="39"/>
      <c r="G180" s="39"/>
      <c r="H180" s="45"/>
    </row>
    <row r="181" s="2" customFormat="1" ht="16.8" customHeight="1">
      <c r="A181" s="39"/>
      <c r="B181" s="45"/>
      <c r="C181" s="301" t="s">
        <v>544</v>
      </c>
      <c r="D181" s="301" t="s">
        <v>1294</v>
      </c>
      <c r="E181" s="18" t="s">
        <v>180</v>
      </c>
      <c r="F181" s="302">
        <v>19.199999999999999</v>
      </c>
      <c r="G181" s="39"/>
      <c r="H181" s="45"/>
    </row>
    <row r="182" s="2" customFormat="1">
      <c r="A182" s="39"/>
      <c r="B182" s="45"/>
      <c r="C182" s="301" t="s">
        <v>549</v>
      </c>
      <c r="D182" s="301" t="s">
        <v>1295</v>
      </c>
      <c r="E182" s="18" t="s">
        <v>259</v>
      </c>
      <c r="F182" s="302">
        <v>36.479999999999997</v>
      </c>
      <c r="G182" s="39"/>
      <c r="H182" s="45"/>
    </row>
    <row r="183" s="2" customFormat="1" ht="16.8" customHeight="1">
      <c r="A183" s="39"/>
      <c r="B183" s="45"/>
      <c r="C183" s="301" t="s">
        <v>264</v>
      </c>
      <c r="D183" s="301" t="s">
        <v>1266</v>
      </c>
      <c r="E183" s="18" t="s">
        <v>259</v>
      </c>
      <c r="F183" s="302">
        <v>36.479999999999997</v>
      </c>
      <c r="G183" s="39"/>
      <c r="H183" s="45"/>
    </row>
    <row r="184" s="2" customFormat="1" ht="16.8" customHeight="1">
      <c r="A184" s="39"/>
      <c r="B184" s="45"/>
      <c r="C184" s="297" t="s">
        <v>182</v>
      </c>
      <c r="D184" s="298" t="s">
        <v>183</v>
      </c>
      <c r="E184" s="299" t="s">
        <v>180</v>
      </c>
      <c r="F184" s="300">
        <v>120</v>
      </c>
      <c r="G184" s="39"/>
      <c r="H184" s="45"/>
    </row>
    <row r="185" s="2" customFormat="1" ht="16.8" customHeight="1">
      <c r="A185" s="39"/>
      <c r="B185" s="45"/>
      <c r="C185" s="301" t="s">
        <v>182</v>
      </c>
      <c r="D185" s="301" t="s">
        <v>293</v>
      </c>
      <c r="E185" s="18" t="s">
        <v>19</v>
      </c>
      <c r="F185" s="302">
        <v>120</v>
      </c>
      <c r="G185" s="39"/>
      <c r="H185" s="45"/>
    </row>
    <row r="186" s="2" customFormat="1" ht="16.8" customHeight="1">
      <c r="A186" s="39"/>
      <c r="B186" s="45"/>
      <c r="C186" s="303" t="s">
        <v>1254</v>
      </c>
      <c r="D186" s="39"/>
      <c r="E186" s="39"/>
      <c r="F186" s="39"/>
      <c r="G186" s="39"/>
      <c r="H186" s="45"/>
    </row>
    <row r="187" s="2" customFormat="1" ht="16.8" customHeight="1">
      <c r="A187" s="39"/>
      <c r="B187" s="45"/>
      <c r="C187" s="301" t="s">
        <v>289</v>
      </c>
      <c r="D187" s="301" t="s">
        <v>1278</v>
      </c>
      <c r="E187" s="18" t="s">
        <v>180</v>
      </c>
      <c r="F187" s="302">
        <v>120</v>
      </c>
      <c r="G187" s="39"/>
      <c r="H187" s="45"/>
    </row>
    <row r="188" s="2" customFormat="1" ht="16.8" customHeight="1">
      <c r="A188" s="39"/>
      <c r="B188" s="45"/>
      <c r="C188" s="301" t="s">
        <v>236</v>
      </c>
      <c r="D188" s="301" t="s">
        <v>1279</v>
      </c>
      <c r="E188" s="18" t="s">
        <v>238</v>
      </c>
      <c r="F188" s="302">
        <v>28</v>
      </c>
      <c r="G188" s="39"/>
      <c r="H188" s="45"/>
    </row>
    <row r="189" s="2" customFormat="1">
      <c r="A189" s="39"/>
      <c r="B189" s="45"/>
      <c r="C189" s="301" t="s">
        <v>275</v>
      </c>
      <c r="D189" s="301" t="s">
        <v>1276</v>
      </c>
      <c r="E189" s="18" t="s">
        <v>259</v>
      </c>
      <c r="F189" s="302">
        <v>7.2000000000000002</v>
      </c>
      <c r="G189" s="39"/>
      <c r="H189" s="45"/>
    </row>
    <row r="190" s="2" customFormat="1">
      <c r="A190" s="39"/>
      <c r="B190" s="45"/>
      <c r="C190" s="301" t="s">
        <v>561</v>
      </c>
      <c r="D190" s="301" t="s">
        <v>1296</v>
      </c>
      <c r="E190" s="18" t="s">
        <v>259</v>
      </c>
      <c r="F190" s="302">
        <v>7.2000000000000002</v>
      </c>
      <c r="G190" s="39"/>
      <c r="H190" s="45"/>
    </row>
    <row r="191" s="2" customFormat="1" ht="16.8" customHeight="1">
      <c r="A191" s="39"/>
      <c r="B191" s="45"/>
      <c r="C191" s="301" t="s">
        <v>355</v>
      </c>
      <c r="D191" s="301" t="s">
        <v>356</v>
      </c>
      <c r="E191" s="18" t="s">
        <v>238</v>
      </c>
      <c r="F191" s="302">
        <v>248</v>
      </c>
      <c r="G191" s="39"/>
      <c r="H191" s="45"/>
    </row>
    <row r="192" s="2" customFormat="1" ht="16.8" customHeight="1">
      <c r="A192" s="39"/>
      <c r="B192" s="45"/>
      <c r="C192" s="301" t="s">
        <v>362</v>
      </c>
      <c r="D192" s="301" t="s">
        <v>363</v>
      </c>
      <c r="E192" s="18" t="s">
        <v>238</v>
      </c>
      <c r="F192" s="302">
        <v>400</v>
      </c>
      <c r="G192" s="39"/>
      <c r="H192" s="45"/>
    </row>
    <row r="193" s="2" customFormat="1" ht="16.8" customHeight="1">
      <c r="A193" s="39"/>
      <c r="B193" s="45"/>
      <c r="C193" s="301" t="s">
        <v>365</v>
      </c>
      <c r="D193" s="301" t="s">
        <v>366</v>
      </c>
      <c r="E193" s="18" t="s">
        <v>238</v>
      </c>
      <c r="F193" s="302">
        <v>200</v>
      </c>
      <c r="G193" s="39"/>
      <c r="H193" s="45"/>
    </row>
    <row r="194" s="2" customFormat="1" ht="26.4" customHeight="1">
      <c r="A194" s="39"/>
      <c r="B194" s="45"/>
      <c r="C194" s="296" t="s">
        <v>1297</v>
      </c>
      <c r="D194" s="296" t="s">
        <v>86</v>
      </c>
      <c r="E194" s="39"/>
      <c r="F194" s="39"/>
      <c r="G194" s="39"/>
      <c r="H194" s="45"/>
    </row>
    <row r="195" s="2" customFormat="1" ht="16.8" customHeight="1">
      <c r="A195" s="39"/>
      <c r="B195" s="45"/>
      <c r="C195" s="297" t="s">
        <v>1298</v>
      </c>
      <c r="D195" s="298" t="s">
        <v>1299</v>
      </c>
      <c r="E195" s="299" t="s">
        <v>19</v>
      </c>
      <c r="F195" s="300">
        <v>0.436</v>
      </c>
      <c r="G195" s="39"/>
      <c r="H195" s="45"/>
    </row>
    <row r="196" s="2" customFormat="1" ht="16.8" customHeight="1">
      <c r="A196" s="39"/>
      <c r="B196" s="45"/>
      <c r="C196" s="301" t="s">
        <v>19</v>
      </c>
      <c r="D196" s="301" t="s">
        <v>1300</v>
      </c>
      <c r="E196" s="18" t="s">
        <v>19</v>
      </c>
      <c r="F196" s="302">
        <v>0.436</v>
      </c>
      <c r="G196" s="39"/>
      <c r="H196" s="45"/>
    </row>
    <row r="197" s="2" customFormat="1" ht="16.8" customHeight="1">
      <c r="A197" s="39"/>
      <c r="B197" s="45"/>
      <c r="C197" s="303" t="s">
        <v>1254</v>
      </c>
      <c r="D197" s="39"/>
      <c r="E197" s="39"/>
      <c r="F197" s="39"/>
      <c r="G197" s="39"/>
      <c r="H197" s="45"/>
    </row>
    <row r="198" s="2" customFormat="1" ht="16.8" customHeight="1">
      <c r="A198" s="39"/>
      <c r="B198" s="45"/>
      <c r="C198" s="301" t="s">
        <v>734</v>
      </c>
      <c r="D198" s="301" t="s">
        <v>1301</v>
      </c>
      <c r="E198" s="18" t="s">
        <v>259</v>
      </c>
      <c r="F198" s="302">
        <v>0.436</v>
      </c>
      <c r="G198" s="39"/>
      <c r="H198" s="45"/>
    </row>
    <row r="199" s="2" customFormat="1" ht="16.8" customHeight="1">
      <c r="A199" s="39"/>
      <c r="B199" s="45"/>
      <c r="C199" s="297" t="s">
        <v>1302</v>
      </c>
      <c r="D199" s="298" t="s">
        <v>1303</v>
      </c>
      <c r="E199" s="299" t="s">
        <v>19</v>
      </c>
      <c r="F199" s="300">
        <v>21.23</v>
      </c>
      <c r="G199" s="39"/>
      <c r="H199" s="45"/>
    </row>
    <row r="200" s="2" customFormat="1" ht="16.8" customHeight="1">
      <c r="A200" s="39"/>
      <c r="B200" s="45"/>
      <c r="C200" s="301" t="s">
        <v>19</v>
      </c>
      <c r="D200" s="301" t="s">
        <v>1304</v>
      </c>
      <c r="E200" s="18" t="s">
        <v>19</v>
      </c>
      <c r="F200" s="302">
        <v>21.23</v>
      </c>
      <c r="G200" s="39"/>
      <c r="H200" s="45"/>
    </row>
    <row r="201" s="2" customFormat="1" ht="16.8" customHeight="1">
      <c r="A201" s="39"/>
      <c r="B201" s="45"/>
      <c r="C201" s="303" t="s">
        <v>1254</v>
      </c>
      <c r="D201" s="39"/>
      <c r="E201" s="39"/>
      <c r="F201" s="39"/>
      <c r="G201" s="39"/>
      <c r="H201" s="45"/>
    </row>
    <row r="202" s="2" customFormat="1">
      <c r="A202" s="39"/>
      <c r="B202" s="45"/>
      <c r="C202" s="301" t="s">
        <v>395</v>
      </c>
      <c r="D202" s="301" t="s">
        <v>1277</v>
      </c>
      <c r="E202" s="18" t="s">
        <v>259</v>
      </c>
      <c r="F202" s="302">
        <v>21.23</v>
      </c>
      <c r="G202" s="39"/>
      <c r="H202" s="45"/>
    </row>
    <row r="203" s="2" customFormat="1" ht="16.8" customHeight="1">
      <c r="A203" s="39"/>
      <c r="B203" s="45"/>
      <c r="C203" s="297" t="s">
        <v>333</v>
      </c>
      <c r="D203" s="298" t="s">
        <v>640</v>
      </c>
      <c r="E203" s="299" t="s">
        <v>19</v>
      </c>
      <c r="F203" s="300">
        <v>29.757999999999999</v>
      </c>
      <c r="G203" s="39"/>
      <c r="H203" s="45"/>
    </row>
    <row r="204" s="2" customFormat="1" ht="16.8" customHeight="1">
      <c r="A204" s="39"/>
      <c r="B204" s="45"/>
      <c r="C204" s="301" t="s">
        <v>19</v>
      </c>
      <c r="D204" s="301" t="s">
        <v>915</v>
      </c>
      <c r="E204" s="18" t="s">
        <v>19</v>
      </c>
      <c r="F204" s="302">
        <v>29.757999999999999</v>
      </c>
      <c r="G204" s="39"/>
      <c r="H204" s="45"/>
    </row>
    <row r="205" s="2" customFormat="1" ht="16.8" customHeight="1">
      <c r="A205" s="39"/>
      <c r="B205" s="45"/>
      <c r="C205" s="303" t="s">
        <v>1254</v>
      </c>
      <c r="D205" s="39"/>
      <c r="E205" s="39"/>
      <c r="F205" s="39"/>
      <c r="G205" s="39"/>
      <c r="H205" s="45"/>
    </row>
    <row r="206" s="2" customFormat="1" ht="16.8" customHeight="1">
      <c r="A206" s="39"/>
      <c r="B206" s="45"/>
      <c r="C206" s="301" t="s">
        <v>340</v>
      </c>
      <c r="D206" s="301" t="s">
        <v>1255</v>
      </c>
      <c r="E206" s="18" t="s">
        <v>259</v>
      </c>
      <c r="F206" s="302">
        <v>29.757999999999999</v>
      </c>
      <c r="G206" s="39"/>
      <c r="H206" s="45"/>
    </row>
    <row r="207" s="2" customFormat="1" ht="16.8" customHeight="1">
      <c r="A207" s="39"/>
      <c r="B207" s="45"/>
      <c r="C207" s="301" t="s">
        <v>687</v>
      </c>
      <c r="D207" s="301" t="s">
        <v>688</v>
      </c>
      <c r="E207" s="18" t="s">
        <v>259</v>
      </c>
      <c r="F207" s="302">
        <v>29.757999999999999</v>
      </c>
      <c r="G207" s="39"/>
      <c r="H207" s="45"/>
    </row>
    <row r="208" s="2" customFormat="1" ht="16.8" customHeight="1">
      <c r="A208" s="39"/>
      <c r="B208" s="45"/>
      <c r="C208" s="297" t="s">
        <v>642</v>
      </c>
      <c r="D208" s="298" t="s">
        <v>643</v>
      </c>
      <c r="E208" s="299" t="s">
        <v>19</v>
      </c>
      <c r="F208" s="300">
        <v>237.20400000000001</v>
      </c>
      <c r="G208" s="39"/>
      <c r="H208" s="45"/>
    </row>
    <row r="209" s="2" customFormat="1" ht="16.8" customHeight="1">
      <c r="A209" s="39"/>
      <c r="B209" s="45"/>
      <c r="C209" s="301" t="s">
        <v>19</v>
      </c>
      <c r="D209" s="301" t="s">
        <v>921</v>
      </c>
      <c r="E209" s="18" t="s">
        <v>19</v>
      </c>
      <c r="F209" s="302">
        <v>237.20400000000001</v>
      </c>
      <c r="G209" s="39"/>
      <c r="H209" s="45"/>
    </row>
    <row r="210" s="2" customFormat="1" ht="16.8" customHeight="1">
      <c r="A210" s="39"/>
      <c r="B210" s="45"/>
      <c r="C210" s="303" t="s">
        <v>1254</v>
      </c>
      <c r="D210" s="39"/>
      <c r="E210" s="39"/>
      <c r="F210" s="39"/>
      <c r="G210" s="39"/>
      <c r="H210" s="45"/>
    </row>
    <row r="211" s="2" customFormat="1" ht="16.8" customHeight="1">
      <c r="A211" s="39"/>
      <c r="B211" s="45"/>
      <c r="C211" s="301" t="s">
        <v>340</v>
      </c>
      <c r="D211" s="301" t="s">
        <v>1255</v>
      </c>
      <c r="E211" s="18" t="s">
        <v>259</v>
      </c>
      <c r="F211" s="302">
        <v>237.20400000000001</v>
      </c>
      <c r="G211" s="39"/>
      <c r="H211" s="45"/>
    </row>
    <row r="212" s="2" customFormat="1" ht="16.8" customHeight="1">
      <c r="A212" s="39"/>
      <c r="B212" s="45"/>
      <c r="C212" s="301" t="s">
        <v>687</v>
      </c>
      <c r="D212" s="301" t="s">
        <v>688</v>
      </c>
      <c r="E212" s="18" t="s">
        <v>259</v>
      </c>
      <c r="F212" s="302">
        <v>237.20400000000001</v>
      </c>
      <c r="G212" s="39"/>
      <c r="H212" s="45"/>
    </row>
    <row r="213" s="2" customFormat="1" ht="16.8" customHeight="1">
      <c r="A213" s="39"/>
      <c r="B213" s="45"/>
      <c r="C213" s="297" t="s">
        <v>1305</v>
      </c>
      <c r="D213" s="298" t="s">
        <v>1306</v>
      </c>
      <c r="E213" s="299" t="s">
        <v>19</v>
      </c>
      <c r="F213" s="300">
        <v>17.16</v>
      </c>
      <c r="G213" s="39"/>
      <c r="H213" s="45"/>
    </row>
    <row r="214" s="2" customFormat="1" ht="16.8" customHeight="1">
      <c r="A214" s="39"/>
      <c r="B214" s="45"/>
      <c r="C214" s="301" t="s">
        <v>19</v>
      </c>
      <c r="D214" s="301" t="s">
        <v>1307</v>
      </c>
      <c r="E214" s="18" t="s">
        <v>19</v>
      </c>
      <c r="F214" s="302">
        <v>17.16</v>
      </c>
      <c r="G214" s="39"/>
      <c r="H214" s="45"/>
    </row>
    <row r="215" s="2" customFormat="1" ht="16.8" customHeight="1">
      <c r="A215" s="39"/>
      <c r="B215" s="45"/>
      <c r="C215" s="297" t="s">
        <v>1308</v>
      </c>
      <c r="D215" s="298" t="s">
        <v>1309</v>
      </c>
      <c r="E215" s="299" t="s">
        <v>19</v>
      </c>
      <c r="F215" s="300">
        <v>47.195999999999998</v>
      </c>
      <c r="G215" s="39"/>
      <c r="H215" s="45"/>
    </row>
    <row r="216" s="2" customFormat="1" ht="16.8" customHeight="1">
      <c r="A216" s="39"/>
      <c r="B216" s="45"/>
      <c r="C216" s="301" t="s">
        <v>19</v>
      </c>
      <c r="D216" s="301" t="s">
        <v>1310</v>
      </c>
      <c r="E216" s="18" t="s">
        <v>19</v>
      </c>
      <c r="F216" s="302">
        <v>47.195999999999998</v>
      </c>
      <c r="G216" s="39"/>
      <c r="H216" s="45"/>
    </row>
    <row r="217" s="2" customFormat="1" ht="16.8" customHeight="1">
      <c r="A217" s="39"/>
      <c r="B217" s="45"/>
      <c r="C217" s="303" t="s">
        <v>1254</v>
      </c>
      <c r="D217" s="39"/>
      <c r="E217" s="39"/>
      <c r="F217" s="39"/>
      <c r="G217" s="39"/>
      <c r="H217" s="45"/>
    </row>
    <row r="218" s="2" customFormat="1">
      <c r="A218" s="39"/>
      <c r="B218" s="45"/>
      <c r="C218" s="301" t="s">
        <v>257</v>
      </c>
      <c r="D218" s="301" t="s">
        <v>1265</v>
      </c>
      <c r="E218" s="18" t="s">
        <v>259</v>
      </c>
      <c r="F218" s="302">
        <v>47.195999999999998</v>
      </c>
      <c r="G218" s="39"/>
      <c r="H218" s="45"/>
    </row>
    <row r="219" s="2" customFormat="1" ht="16.8" customHeight="1">
      <c r="A219" s="39"/>
      <c r="B219" s="45"/>
      <c r="C219" s="301" t="s">
        <v>264</v>
      </c>
      <c r="D219" s="301" t="s">
        <v>1266</v>
      </c>
      <c r="E219" s="18" t="s">
        <v>259</v>
      </c>
      <c r="F219" s="302">
        <v>47.195999999999998</v>
      </c>
      <c r="G219" s="39"/>
      <c r="H219" s="45"/>
    </row>
    <row r="220" s="2" customFormat="1" ht="16.8" customHeight="1">
      <c r="A220" s="39"/>
      <c r="B220" s="45"/>
      <c r="C220" s="297" t="s">
        <v>496</v>
      </c>
      <c r="D220" s="298" t="s">
        <v>497</v>
      </c>
      <c r="E220" s="299" t="s">
        <v>19</v>
      </c>
      <c r="F220" s="300">
        <v>32</v>
      </c>
      <c r="G220" s="39"/>
      <c r="H220" s="45"/>
    </row>
    <row r="221" s="2" customFormat="1" ht="16.8" customHeight="1">
      <c r="A221" s="39"/>
      <c r="B221" s="45"/>
      <c r="C221" s="301" t="s">
        <v>19</v>
      </c>
      <c r="D221" s="301" t="s">
        <v>170</v>
      </c>
      <c r="E221" s="18" t="s">
        <v>19</v>
      </c>
      <c r="F221" s="302">
        <v>52</v>
      </c>
      <c r="G221" s="39"/>
      <c r="H221" s="45"/>
    </row>
    <row r="222" s="2" customFormat="1" ht="16.8" customHeight="1">
      <c r="A222" s="39"/>
      <c r="B222" s="45"/>
      <c r="C222" s="301" t="s">
        <v>19</v>
      </c>
      <c r="D222" s="301" t="s">
        <v>743</v>
      </c>
      <c r="E222" s="18" t="s">
        <v>19</v>
      </c>
      <c r="F222" s="302">
        <v>-10</v>
      </c>
      <c r="G222" s="39"/>
      <c r="H222" s="45"/>
    </row>
    <row r="223" s="2" customFormat="1" ht="16.8" customHeight="1">
      <c r="A223" s="39"/>
      <c r="B223" s="45"/>
      <c r="C223" s="301" t="s">
        <v>19</v>
      </c>
      <c r="D223" s="301" t="s">
        <v>744</v>
      </c>
      <c r="E223" s="18" t="s">
        <v>19</v>
      </c>
      <c r="F223" s="302">
        <v>-10</v>
      </c>
      <c r="G223" s="39"/>
      <c r="H223" s="45"/>
    </row>
    <row r="224" s="2" customFormat="1" ht="16.8" customHeight="1">
      <c r="A224" s="39"/>
      <c r="B224" s="45"/>
      <c r="C224" s="301" t="s">
        <v>496</v>
      </c>
      <c r="D224" s="301" t="s">
        <v>244</v>
      </c>
      <c r="E224" s="18" t="s">
        <v>19</v>
      </c>
      <c r="F224" s="302">
        <v>32</v>
      </c>
      <c r="G224" s="39"/>
      <c r="H224" s="45"/>
    </row>
    <row r="225" s="2" customFormat="1" ht="16.8" customHeight="1">
      <c r="A225" s="39"/>
      <c r="B225" s="45"/>
      <c r="C225" s="303" t="s">
        <v>1254</v>
      </c>
      <c r="D225" s="39"/>
      <c r="E225" s="39"/>
      <c r="F225" s="39"/>
      <c r="G225" s="39"/>
      <c r="H225" s="45"/>
    </row>
    <row r="226" s="2" customFormat="1" ht="16.8" customHeight="1">
      <c r="A226" s="39"/>
      <c r="B226" s="45"/>
      <c r="C226" s="301" t="s">
        <v>740</v>
      </c>
      <c r="D226" s="301" t="s">
        <v>1311</v>
      </c>
      <c r="E226" s="18" t="s">
        <v>172</v>
      </c>
      <c r="F226" s="302">
        <v>32</v>
      </c>
      <c r="G226" s="39"/>
      <c r="H226" s="45"/>
    </row>
    <row r="227" s="2" customFormat="1" ht="16.8" customHeight="1">
      <c r="A227" s="39"/>
      <c r="B227" s="45"/>
      <c r="C227" s="301" t="s">
        <v>429</v>
      </c>
      <c r="D227" s="301" t="s">
        <v>1270</v>
      </c>
      <c r="E227" s="18" t="s">
        <v>172</v>
      </c>
      <c r="F227" s="302">
        <v>32</v>
      </c>
      <c r="G227" s="39"/>
      <c r="H227" s="45"/>
    </row>
    <row r="228" s="2" customFormat="1" ht="16.8" customHeight="1">
      <c r="A228" s="39"/>
      <c r="B228" s="45"/>
      <c r="C228" s="301" t="s">
        <v>591</v>
      </c>
      <c r="D228" s="301" t="s">
        <v>1291</v>
      </c>
      <c r="E228" s="18" t="s">
        <v>259</v>
      </c>
      <c r="F228" s="302">
        <v>13.310000000000001</v>
      </c>
      <c r="G228" s="39"/>
      <c r="H228" s="45"/>
    </row>
    <row r="229" s="2" customFormat="1" ht="16.8" customHeight="1">
      <c r="A229" s="39"/>
      <c r="B229" s="45"/>
      <c r="C229" s="301" t="s">
        <v>437</v>
      </c>
      <c r="D229" s="301" t="s">
        <v>438</v>
      </c>
      <c r="E229" s="18" t="s">
        <v>259</v>
      </c>
      <c r="F229" s="302">
        <v>13.310000000000001</v>
      </c>
      <c r="G229" s="39"/>
      <c r="H229" s="45"/>
    </row>
    <row r="230" s="2" customFormat="1" ht="16.8" customHeight="1">
      <c r="A230" s="39"/>
      <c r="B230" s="45"/>
      <c r="C230" s="301" t="s">
        <v>433</v>
      </c>
      <c r="D230" s="301" t="s">
        <v>434</v>
      </c>
      <c r="E230" s="18" t="s">
        <v>172</v>
      </c>
      <c r="F230" s="302">
        <v>32</v>
      </c>
      <c r="G230" s="39"/>
      <c r="H230" s="45"/>
    </row>
    <row r="231" s="2" customFormat="1" ht="16.8" customHeight="1">
      <c r="A231" s="39"/>
      <c r="B231" s="45"/>
      <c r="C231" s="297" t="s">
        <v>499</v>
      </c>
      <c r="D231" s="298" t="s">
        <v>645</v>
      </c>
      <c r="E231" s="299" t="s">
        <v>19</v>
      </c>
      <c r="F231" s="300">
        <v>13.199999999999999</v>
      </c>
      <c r="G231" s="39"/>
      <c r="H231" s="45"/>
    </row>
    <row r="232" s="2" customFormat="1" ht="16.8" customHeight="1">
      <c r="A232" s="39"/>
      <c r="B232" s="45"/>
      <c r="C232" s="301" t="s">
        <v>499</v>
      </c>
      <c r="D232" s="301" t="s">
        <v>726</v>
      </c>
      <c r="E232" s="18" t="s">
        <v>19</v>
      </c>
      <c r="F232" s="302">
        <v>13.199999999999999</v>
      </c>
      <c r="G232" s="39"/>
      <c r="H232" s="45"/>
    </row>
    <row r="233" s="2" customFormat="1" ht="16.8" customHeight="1">
      <c r="A233" s="39"/>
      <c r="B233" s="45"/>
      <c r="C233" s="303" t="s">
        <v>1254</v>
      </c>
      <c r="D233" s="39"/>
      <c r="E233" s="39"/>
      <c r="F233" s="39"/>
      <c r="G233" s="39"/>
      <c r="H233" s="45"/>
    </row>
    <row r="234" s="2" customFormat="1" ht="16.8" customHeight="1">
      <c r="A234" s="39"/>
      <c r="B234" s="45"/>
      <c r="C234" s="301" t="s">
        <v>378</v>
      </c>
      <c r="D234" s="301" t="s">
        <v>1275</v>
      </c>
      <c r="E234" s="18" t="s">
        <v>180</v>
      </c>
      <c r="F234" s="302">
        <v>13.199999999999999</v>
      </c>
      <c r="G234" s="39"/>
      <c r="H234" s="45"/>
    </row>
    <row r="235" s="2" customFormat="1" ht="16.8" customHeight="1">
      <c r="A235" s="39"/>
      <c r="B235" s="45"/>
      <c r="C235" s="301" t="s">
        <v>695</v>
      </c>
      <c r="D235" s="301" t="s">
        <v>1312</v>
      </c>
      <c r="E235" s="18" t="s">
        <v>697</v>
      </c>
      <c r="F235" s="302">
        <v>50</v>
      </c>
      <c r="G235" s="39"/>
      <c r="H235" s="45"/>
    </row>
    <row r="236" s="2" customFormat="1" ht="16.8" customHeight="1">
      <c r="A236" s="39"/>
      <c r="B236" s="45"/>
      <c r="C236" s="301" t="s">
        <v>670</v>
      </c>
      <c r="D236" s="301" t="s">
        <v>1313</v>
      </c>
      <c r="E236" s="18" t="s">
        <v>168</v>
      </c>
      <c r="F236" s="302">
        <v>5.2800000000000002</v>
      </c>
      <c r="G236" s="39"/>
      <c r="H236" s="45"/>
    </row>
    <row r="237" s="2" customFormat="1" ht="16.8" customHeight="1">
      <c r="A237" s="39"/>
      <c r="B237" s="45"/>
      <c r="C237" s="301" t="s">
        <v>700</v>
      </c>
      <c r="D237" s="301" t="s">
        <v>701</v>
      </c>
      <c r="E237" s="18" t="s">
        <v>238</v>
      </c>
      <c r="F237" s="302">
        <v>100</v>
      </c>
      <c r="G237" s="39"/>
      <c r="H237" s="45"/>
    </row>
    <row r="238" s="2" customFormat="1" ht="16.8" customHeight="1">
      <c r="A238" s="39"/>
      <c r="B238" s="45"/>
      <c r="C238" s="301" t="s">
        <v>704</v>
      </c>
      <c r="D238" s="301" t="s">
        <v>705</v>
      </c>
      <c r="E238" s="18" t="s">
        <v>238</v>
      </c>
      <c r="F238" s="302">
        <v>50</v>
      </c>
      <c r="G238" s="39"/>
      <c r="H238" s="45"/>
    </row>
    <row r="239" s="2" customFormat="1" ht="16.8" customHeight="1">
      <c r="A239" s="39"/>
      <c r="B239" s="45"/>
      <c r="C239" s="301" t="s">
        <v>727</v>
      </c>
      <c r="D239" s="301" t="s">
        <v>728</v>
      </c>
      <c r="E239" s="18" t="s">
        <v>238</v>
      </c>
      <c r="F239" s="302">
        <v>22</v>
      </c>
      <c r="G239" s="39"/>
      <c r="H239" s="45"/>
    </row>
    <row r="240" s="2" customFormat="1" ht="16.8" customHeight="1">
      <c r="A240" s="39"/>
      <c r="B240" s="45"/>
      <c r="C240" s="297" t="s">
        <v>647</v>
      </c>
      <c r="D240" s="298" t="s">
        <v>648</v>
      </c>
      <c r="E240" s="299" t="s">
        <v>19</v>
      </c>
      <c r="F240" s="300">
        <v>0.19800000000000001</v>
      </c>
      <c r="G240" s="39"/>
      <c r="H240" s="45"/>
    </row>
    <row r="241" s="2" customFormat="1" ht="16.8" customHeight="1">
      <c r="A241" s="39"/>
      <c r="B241" s="45"/>
      <c r="C241" s="301" t="s">
        <v>19</v>
      </c>
      <c r="D241" s="301" t="s">
        <v>1314</v>
      </c>
      <c r="E241" s="18" t="s">
        <v>19</v>
      </c>
      <c r="F241" s="302">
        <v>0.19800000000000001</v>
      </c>
      <c r="G241" s="39"/>
      <c r="H241" s="45"/>
    </row>
    <row r="242" s="2" customFormat="1" ht="16.8" customHeight="1">
      <c r="A242" s="39"/>
      <c r="B242" s="45"/>
      <c r="C242" s="303" t="s">
        <v>1254</v>
      </c>
      <c r="D242" s="39"/>
      <c r="E242" s="39"/>
      <c r="F242" s="39"/>
      <c r="G242" s="39"/>
      <c r="H242" s="45"/>
    </row>
    <row r="243" s="2" customFormat="1" ht="16.8" customHeight="1">
      <c r="A243" s="39"/>
      <c r="B243" s="45"/>
      <c r="C243" s="301" t="s">
        <v>387</v>
      </c>
      <c r="D243" s="301" t="s">
        <v>388</v>
      </c>
      <c r="E243" s="18" t="s">
        <v>168</v>
      </c>
      <c r="F243" s="302">
        <v>0.19800000000000001</v>
      </c>
      <c r="G243" s="39"/>
      <c r="H243" s="45"/>
    </row>
    <row r="244" s="2" customFormat="1" ht="16.8" customHeight="1">
      <c r="A244" s="39"/>
      <c r="B244" s="45"/>
      <c r="C244" s="297" t="s">
        <v>166</v>
      </c>
      <c r="D244" s="298" t="s">
        <v>167</v>
      </c>
      <c r="E244" s="299" t="s">
        <v>19</v>
      </c>
      <c r="F244" s="300">
        <v>24.84</v>
      </c>
      <c r="G244" s="39"/>
      <c r="H244" s="45"/>
    </row>
    <row r="245" s="2" customFormat="1" ht="16.8" customHeight="1">
      <c r="A245" s="39"/>
      <c r="B245" s="45"/>
      <c r="C245" s="301" t="s">
        <v>19</v>
      </c>
      <c r="D245" s="301" t="s">
        <v>320</v>
      </c>
      <c r="E245" s="18" t="s">
        <v>19</v>
      </c>
      <c r="F245" s="302">
        <v>24.84</v>
      </c>
      <c r="G245" s="39"/>
      <c r="H245" s="45"/>
    </row>
    <row r="246" s="2" customFormat="1" ht="16.8" customHeight="1">
      <c r="A246" s="39"/>
      <c r="B246" s="45"/>
      <c r="C246" s="303" t="s">
        <v>1254</v>
      </c>
      <c r="D246" s="39"/>
      <c r="E246" s="39"/>
      <c r="F246" s="39"/>
      <c r="G246" s="39"/>
      <c r="H246" s="45"/>
    </row>
    <row r="247" s="2" customFormat="1" ht="16.8" customHeight="1">
      <c r="A247" s="39"/>
      <c r="B247" s="45"/>
      <c r="C247" s="301" t="s">
        <v>323</v>
      </c>
      <c r="D247" s="301" t="s">
        <v>1262</v>
      </c>
      <c r="E247" s="18" t="s">
        <v>168</v>
      </c>
      <c r="F247" s="302">
        <v>24.84</v>
      </c>
      <c r="G247" s="39"/>
      <c r="H247" s="45"/>
    </row>
    <row r="248" s="2" customFormat="1" ht="16.8" customHeight="1">
      <c r="A248" s="39"/>
      <c r="B248" s="45"/>
      <c r="C248" s="297" t="s">
        <v>717</v>
      </c>
      <c r="D248" s="298" t="s">
        <v>764</v>
      </c>
      <c r="E248" s="299" t="s">
        <v>19</v>
      </c>
      <c r="F248" s="300">
        <v>198</v>
      </c>
      <c r="G248" s="39"/>
      <c r="H248" s="45"/>
    </row>
    <row r="249" s="2" customFormat="1" ht="16.8" customHeight="1">
      <c r="A249" s="39"/>
      <c r="B249" s="45"/>
      <c r="C249" s="301" t="s">
        <v>717</v>
      </c>
      <c r="D249" s="301" t="s">
        <v>718</v>
      </c>
      <c r="E249" s="18" t="s">
        <v>19</v>
      </c>
      <c r="F249" s="302">
        <v>198</v>
      </c>
      <c r="G249" s="39"/>
      <c r="H249" s="45"/>
    </row>
    <row r="250" s="2" customFormat="1" ht="16.8" customHeight="1">
      <c r="A250" s="39"/>
      <c r="B250" s="45"/>
      <c r="C250" s="297" t="s">
        <v>320</v>
      </c>
      <c r="D250" s="298" t="s">
        <v>1315</v>
      </c>
      <c r="E250" s="299" t="s">
        <v>19</v>
      </c>
      <c r="F250" s="300">
        <v>24.84</v>
      </c>
      <c r="G250" s="39"/>
      <c r="H250" s="45"/>
    </row>
    <row r="251" s="2" customFormat="1" ht="16.8" customHeight="1">
      <c r="A251" s="39"/>
      <c r="B251" s="45"/>
      <c r="C251" s="301" t="s">
        <v>320</v>
      </c>
      <c r="D251" s="301" t="s">
        <v>685</v>
      </c>
      <c r="E251" s="18" t="s">
        <v>19</v>
      </c>
      <c r="F251" s="302">
        <v>24.84</v>
      </c>
      <c r="G251" s="39"/>
      <c r="H251" s="45"/>
    </row>
    <row r="252" s="2" customFormat="1" ht="16.8" customHeight="1">
      <c r="A252" s="39"/>
      <c r="B252" s="45"/>
      <c r="C252" s="297" t="s">
        <v>673</v>
      </c>
      <c r="D252" s="298" t="s">
        <v>1267</v>
      </c>
      <c r="E252" s="299" t="s">
        <v>19</v>
      </c>
      <c r="F252" s="300">
        <v>5.2800000000000002</v>
      </c>
      <c r="G252" s="39"/>
      <c r="H252" s="45"/>
    </row>
    <row r="253" s="2" customFormat="1" ht="16.8" customHeight="1">
      <c r="A253" s="39"/>
      <c r="B253" s="45"/>
      <c r="C253" s="301" t="s">
        <v>673</v>
      </c>
      <c r="D253" s="301" t="s">
        <v>674</v>
      </c>
      <c r="E253" s="18" t="s">
        <v>19</v>
      </c>
      <c r="F253" s="302">
        <v>5.2800000000000002</v>
      </c>
      <c r="G253" s="39"/>
      <c r="H253" s="45"/>
    </row>
    <row r="254" s="2" customFormat="1" ht="16.8" customHeight="1">
      <c r="A254" s="39"/>
      <c r="B254" s="45"/>
      <c r="C254" s="303" t="s">
        <v>1254</v>
      </c>
      <c r="D254" s="39"/>
      <c r="E254" s="39"/>
      <c r="F254" s="39"/>
      <c r="G254" s="39"/>
      <c r="H254" s="45"/>
    </row>
    <row r="255" s="2" customFormat="1" ht="16.8" customHeight="1">
      <c r="A255" s="39"/>
      <c r="B255" s="45"/>
      <c r="C255" s="301" t="s">
        <v>670</v>
      </c>
      <c r="D255" s="301" t="s">
        <v>1313</v>
      </c>
      <c r="E255" s="18" t="s">
        <v>168</v>
      </c>
      <c r="F255" s="302">
        <v>5.2800000000000002</v>
      </c>
      <c r="G255" s="39"/>
      <c r="H255" s="45"/>
    </row>
    <row r="256" s="2" customFormat="1">
      <c r="A256" s="39"/>
      <c r="B256" s="45"/>
      <c r="C256" s="301" t="s">
        <v>257</v>
      </c>
      <c r="D256" s="301" t="s">
        <v>1265</v>
      </c>
      <c r="E256" s="18" t="s">
        <v>259</v>
      </c>
      <c r="F256" s="302">
        <v>29.942</v>
      </c>
      <c r="G256" s="39"/>
      <c r="H256" s="45"/>
    </row>
    <row r="257" s="2" customFormat="1" ht="16.8" customHeight="1">
      <c r="A257" s="39"/>
      <c r="B257" s="45"/>
      <c r="C257" s="301" t="s">
        <v>264</v>
      </c>
      <c r="D257" s="301" t="s">
        <v>1266</v>
      </c>
      <c r="E257" s="18" t="s">
        <v>259</v>
      </c>
      <c r="F257" s="302">
        <v>29.942</v>
      </c>
      <c r="G257" s="39"/>
      <c r="H257" s="45"/>
    </row>
    <row r="258" s="2" customFormat="1" ht="16.8" customHeight="1">
      <c r="A258" s="39"/>
      <c r="B258" s="45"/>
      <c r="C258" s="297" t="s">
        <v>170</v>
      </c>
      <c r="D258" s="298" t="s">
        <v>171</v>
      </c>
      <c r="E258" s="299" t="s">
        <v>19</v>
      </c>
      <c r="F258" s="300">
        <v>52</v>
      </c>
      <c r="G258" s="39"/>
      <c r="H258" s="45"/>
    </row>
    <row r="259" s="2" customFormat="1" ht="16.8" customHeight="1">
      <c r="A259" s="39"/>
      <c r="B259" s="45"/>
      <c r="C259" s="301" t="s">
        <v>19</v>
      </c>
      <c r="D259" s="301" t="s">
        <v>668</v>
      </c>
      <c r="E259" s="18" t="s">
        <v>19</v>
      </c>
      <c r="F259" s="302">
        <v>22</v>
      </c>
      <c r="G259" s="39"/>
      <c r="H259" s="45"/>
    </row>
    <row r="260" s="2" customFormat="1" ht="16.8" customHeight="1">
      <c r="A260" s="39"/>
      <c r="B260" s="45"/>
      <c r="C260" s="301" t="s">
        <v>19</v>
      </c>
      <c r="D260" s="301" t="s">
        <v>669</v>
      </c>
      <c r="E260" s="18" t="s">
        <v>19</v>
      </c>
      <c r="F260" s="302">
        <v>30</v>
      </c>
      <c r="G260" s="39"/>
      <c r="H260" s="45"/>
    </row>
    <row r="261" s="2" customFormat="1" ht="16.8" customHeight="1">
      <c r="A261" s="39"/>
      <c r="B261" s="45"/>
      <c r="C261" s="301" t="s">
        <v>170</v>
      </c>
      <c r="D261" s="301" t="s">
        <v>244</v>
      </c>
      <c r="E261" s="18" t="s">
        <v>19</v>
      </c>
      <c r="F261" s="302">
        <v>52</v>
      </c>
      <c r="G261" s="39"/>
      <c r="H261" s="45"/>
    </row>
    <row r="262" s="2" customFormat="1" ht="16.8" customHeight="1">
      <c r="A262" s="39"/>
      <c r="B262" s="45"/>
      <c r="C262" s="303" t="s">
        <v>1254</v>
      </c>
      <c r="D262" s="39"/>
      <c r="E262" s="39"/>
      <c r="F262" s="39"/>
      <c r="G262" s="39"/>
      <c r="H262" s="45"/>
    </row>
    <row r="263" s="2" customFormat="1" ht="16.8" customHeight="1">
      <c r="A263" s="39"/>
      <c r="B263" s="45"/>
      <c r="C263" s="301" t="s">
        <v>251</v>
      </c>
      <c r="D263" s="301" t="s">
        <v>1268</v>
      </c>
      <c r="E263" s="18" t="s">
        <v>172</v>
      </c>
      <c r="F263" s="302">
        <v>52</v>
      </c>
      <c r="G263" s="39"/>
      <c r="H263" s="45"/>
    </row>
    <row r="264" s="2" customFormat="1" ht="16.8" customHeight="1">
      <c r="A264" s="39"/>
      <c r="B264" s="45"/>
      <c r="C264" s="301" t="s">
        <v>740</v>
      </c>
      <c r="D264" s="301" t="s">
        <v>1311</v>
      </c>
      <c r="E264" s="18" t="s">
        <v>172</v>
      </c>
      <c r="F264" s="302">
        <v>32</v>
      </c>
      <c r="G264" s="39"/>
      <c r="H264" s="45"/>
    </row>
    <row r="265" s="2" customFormat="1">
      <c r="A265" s="39"/>
      <c r="B265" s="45"/>
      <c r="C265" s="301" t="s">
        <v>257</v>
      </c>
      <c r="D265" s="301" t="s">
        <v>1265</v>
      </c>
      <c r="E265" s="18" t="s">
        <v>259</v>
      </c>
      <c r="F265" s="302">
        <v>29.942</v>
      </c>
      <c r="G265" s="39"/>
      <c r="H265" s="45"/>
    </row>
    <row r="266" s="2" customFormat="1" ht="16.8" customHeight="1">
      <c r="A266" s="39"/>
      <c r="B266" s="45"/>
      <c r="C266" s="301" t="s">
        <v>264</v>
      </c>
      <c r="D266" s="301" t="s">
        <v>1266</v>
      </c>
      <c r="E266" s="18" t="s">
        <v>259</v>
      </c>
      <c r="F266" s="302">
        <v>29.942</v>
      </c>
      <c r="G266" s="39"/>
      <c r="H266" s="45"/>
    </row>
    <row r="267" s="2" customFormat="1" ht="16.8" customHeight="1">
      <c r="A267" s="39"/>
      <c r="B267" s="45"/>
      <c r="C267" s="297" t="s">
        <v>175</v>
      </c>
      <c r="D267" s="298" t="s">
        <v>176</v>
      </c>
      <c r="E267" s="299" t="s">
        <v>19</v>
      </c>
      <c r="F267" s="300">
        <v>25</v>
      </c>
      <c r="G267" s="39"/>
      <c r="H267" s="45"/>
    </row>
    <row r="268" s="2" customFormat="1" ht="16.8" customHeight="1">
      <c r="A268" s="39"/>
      <c r="B268" s="45"/>
      <c r="C268" s="301" t="s">
        <v>19</v>
      </c>
      <c r="D268" s="301" t="s">
        <v>666</v>
      </c>
      <c r="E268" s="18" t="s">
        <v>19</v>
      </c>
      <c r="F268" s="302">
        <v>25</v>
      </c>
      <c r="G268" s="39"/>
      <c r="H268" s="45"/>
    </row>
    <row r="269" s="2" customFormat="1" ht="16.8" customHeight="1">
      <c r="A269" s="39"/>
      <c r="B269" s="45"/>
      <c r="C269" s="301" t="s">
        <v>175</v>
      </c>
      <c r="D269" s="301" t="s">
        <v>244</v>
      </c>
      <c r="E269" s="18" t="s">
        <v>19</v>
      </c>
      <c r="F269" s="302">
        <v>25</v>
      </c>
      <c r="G269" s="39"/>
      <c r="H269" s="45"/>
    </row>
    <row r="270" s="2" customFormat="1" ht="16.8" customHeight="1">
      <c r="A270" s="39"/>
      <c r="B270" s="45"/>
      <c r="C270" s="303" t="s">
        <v>1254</v>
      </c>
      <c r="D270" s="39"/>
      <c r="E270" s="39"/>
      <c r="F270" s="39"/>
      <c r="G270" s="39"/>
      <c r="H270" s="45"/>
    </row>
    <row r="271" s="2" customFormat="1" ht="16.8" customHeight="1">
      <c r="A271" s="39"/>
      <c r="B271" s="45"/>
      <c r="C271" s="301" t="s">
        <v>246</v>
      </c>
      <c r="D271" s="301" t="s">
        <v>1272</v>
      </c>
      <c r="E271" s="18" t="s">
        <v>172</v>
      </c>
      <c r="F271" s="302">
        <v>25</v>
      </c>
      <c r="G271" s="39"/>
      <c r="H271" s="45"/>
    </row>
    <row r="272" s="2" customFormat="1" ht="16.8" customHeight="1">
      <c r="A272" s="39"/>
      <c r="B272" s="45"/>
      <c r="C272" s="301" t="s">
        <v>421</v>
      </c>
      <c r="D272" s="301" t="s">
        <v>1273</v>
      </c>
      <c r="E272" s="18" t="s">
        <v>172</v>
      </c>
      <c r="F272" s="302">
        <v>25</v>
      </c>
      <c r="G272" s="39"/>
      <c r="H272" s="45"/>
    </row>
    <row r="273" s="2" customFormat="1">
      <c r="A273" s="39"/>
      <c r="B273" s="45"/>
      <c r="C273" s="301" t="s">
        <v>257</v>
      </c>
      <c r="D273" s="301" t="s">
        <v>1265</v>
      </c>
      <c r="E273" s="18" t="s">
        <v>259</v>
      </c>
      <c r="F273" s="302">
        <v>29.942</v>
      </c>
      <c r="G273" s="39"/>
      <c r="H273" s="45"/>
    </row>
    <row r="274" s="2" customFormat="1" ht="16.8" customHeight="1">
      <c r="A274" s="39"/>
      <c r="B274" s="45"/>
      <c r="C274" s="301" t="s">
        <v>591</v>
      </c>
      <c r="D274" s="301" t="s">
        <v>1291</v>
      </c>
      <c r="E274" s="18" t="s">
        <v>259</v>
      </c>
      <c r="F274" s="302">
        <v>13.310000000000001</v>
      </c>
      <c r="G274" s="39"/>
      <c r="H274" s="45"/>
    </row>
    <row r="275" s="2" customFormat="1" ht="16.8" customHeight="1">
      <c r="A275" s="39"/>
      <c r="B275" s="45"/>
      <c r="C275" s="301" t="s">
        <v>264</v>
      </c>
      <c r="D275" s="301" t="s">
        <v>1266</v>
      </c>
      <c r="E275" s="18" t="s">
        <v>259</v>
      </c>
      <c r="F275" s="302">
        <v>29.942</v>
      </c>
      <c r="G275" s="39"/>
      <c r="H275" s="45"/>
    </row>
    <row r="276" s="2" customFormat="1" ht="16.8" customHeight="1">
      <c r="A276" s="39"/>
      <c r="B276" s="45"/>
      <c r="C276" s="301" t="s">
        <v>437</v>
      </c>
      <c r="D276" s="301" t="s">
        <v>438</v>
      </c>
      <c r="E276" s="18" t="s">
        <v>259</v>
      </c>
      <c r="F276" s="302">
        <v>13.310000000000001</v>
      </c>
      <c r="G276" s="39"/>
      <c r="H276" s="45"/>
    </row>
    <row r="277" s="2" customFormat="1" ht="16.8" customHeight="1">
      <c r="A277" s="39"/>
      <c r="B277" s="45"/>
      <c r="C277" s="297" t="s">
        <v>178</v>
      </c>
      <c r="D277" s="298" t="s">
        <v>179</v>
      </c>
      <c r="E277" s="299" t="s">
        <v>19</v>
      </c>
      <c r="F277" s="300">
        <v>13.199999999999999</v>
      </c>
      <c r="G277" s="39"/>
      <c r="H277" s="45"/>
    </row>
    <row r="278" s="2" customFormat="1" ht="16.8" customHeight="1">
      <c r="A278" s="39"/>
      <c r="B278" s="45"/>
      <c r="C278" s="301" t="s">
        <v>178</v>
      </c>
      <c r="D278" s="301" t="s">
        <v>683</v>
      </c>
      <c r="E278" s="18" t="s">
        <v>19</v>
      </c>
      <c r="F278" s="302">
        <v>13.199999999999999</v>
      </c>
      <c r="G278" s="39"/>
      <c r="H278" s="45"/>
    </row>
    <row r="279" s="2" customFormat="1" ht="16.8" customHeight="1">
      <c r="A279" s="39"/>
      <c r="B279" s="45"/>
      <c r="C279" s="303" t="s">
        <v>1254</v>
      </c>
      <c r="D279" s="39"/>
      <c r="E279" s="39"/>
      <c r="F279" s="39"/>
      <c r="G279" s="39"/>
      <c r="H279" s="45"/>
    </row>
    <row r="280" s="2" customFormat="1" ht="16.8" customHeight="1">
      <c r="A280" s="39"/>
      <c r="B280" s="45"/>
      <c r="C280" s="301" t="s">
        <v>680</v>
      </c>
      <c r="D280" s="301" t="s">
        <v>1316</v>
      </c>
      <c r="E280" s="18" t="s">
        <v>180</v>
      </c>
      <c r="F280" s="302">
        <v>13.199999999999999</v>
      </c>
      <c r="G280" s="39"/>
      <c r="H280" s="45"/>
    </row>
    <row r="281" s="2" customFormat="1" ht="16.8" customHeight="1">
      <c r="A281" s="39"/>
      <c r="B281" s="45"/>
      <c r="C281" s="301" t="s">
        <v>378</v>
      </c>
      <c r="D281" s="301" t="s">
        <v>1275</v>
      </c>
      <c r="E281" s="18" t="s">
        <v>180</v>
      </c>
      <c r="F281" s="302">
        <v>13.199999999999999</v>
      </c>
      <c r="G281" s="39"/>
      <c r="H281" s="45"/>
    </row>
    <row r="282" s="2" customFormat="1" ht="26.4" customHeight="1">
      <c r="A282" s="39"/>
      <c r="B282" s="45"/>
      <c r="C282" s="296" t="s">
        <v>1317</v>
      </c>
      <c r="D282" s="296" t="s">
        <v>86</v>
      </c>
      <c r="E282" s="39"/>
      <c r="F282" s="39"/>
      <c r="G282" s="39"/>
      <c r="H282" s="45"/>
    </row>
    <row r="283" s="2" customFormat="1" ht="16.8" customHeight="1">
      <c r="A283" s="39"/>
      <c r="B283" s="45"/>
      <c r="C283" s="297" t="s">
        <v>1318</v>
      </c>
      <c r="D283" s="298" t="s">
        <v>1319</v>
      </c>
      <c r="E283" s="299" t="s">
        <v>19</v>
      </c>
      <c r="F283" s="300">
        <v>18.611999999999998</v>
      </c>
      <c r="G283" s="39"/>
      <c r="H283" s="45"/>
    </row>
    <row r="284" s="2" customFormat="1" ht="16.8" customHeight="1">
      <c r="A284" s="39"/>
      <c r="B284" s="45"/>
      <c r="C284" s="301" t="s">
        <v>19</v>
      </c>
      <c r="D284" s="301" t="s">
        <v>622</v>
      </c>
      <c r="E284" s="18" t="s">
        <v>19</v>
      </c>
      <c r="F284" s="302">
        <v>18.611999999999998</v>
      </c>
      <c r="G284" s="39"/>
      <c r="H284" s="45"/>
    </row>
    <row r="285" s="2" customFormat="1" ht="16.8" customHeight="1">
      <c r="A285" s="39"/>
      <c r="B285" s="45"/>
      <c r="C285" s="297" t="s">
        <v>1298</v>
      </c>
      <c r="D285" s="298" t="s">
        <v>1299</v>
      </c>
      <c r="E285" s="299" t="s">
        <v>19</v>
      </c>
      <c r="F285" s="300">
        <v>7.9199999999999999</v>
      </c>
      <c r="G285" s="39"/>
      <c r="H285" s="45"/>
    </row>
    <row r="286" s="2" customFormat="1" ht="16.8" customHeight="1">
      <c r="A286" s="39"/>
      <c r="B286" s="45"/>
      <c r="C286" s="301" t="s">
        <v>19</v>
      </c>
      <c r="D286" s="301" t="s">
        <v>1300</v>
      </c>
      <c r="E286" s="18" t="s">
        <v>19</v>
      </c>
      <c r="F286" s="302">
        <v>7.9199999999999999</v>
      </c>
      <c r="G286" s="39"/>
      <c r="H286" s="45"/>
    </row>
    <row r="287" s="2" customFormat="1" ht="16.8" customHeight="1">
      <c r="A287" s="39"/>
      <c r="B287" s="45"/>
      <c r="C287" s="303" t="s">
        <v>1254</v>
      </c>
      <c r="D287" s="39"/>
      <c r="E287" s="39"/>
      <c r="F287" s="39"/>
      <c r="G287" s="39"/>
      <c r="H287" s="45"/>
    </row>
    <row r="288" s="2" customFormat="1" ht="16.8" customHeight="1">
      <c r="A288" s="39"/>
      <c r="B288" s="45"/>
      <c r="C288" s="301" t="s">
        <v>734</v>
      </c>
      <c r="D288" s="301" t="s">
        <v>1301</v>
      </c>
      <c r="E288" s="18" t="s">
        <v>259</v>
      </c>
      <c r="F288" s="302">
        <v>7.9199999999999999</v>
      </c>
      <c r="G288" s="39"/>
      <c r="H288" s="45"/>
    </row>
    <row r="289" s="2" customFormat="1" ht="16.8" customHeight="1">
      <c r="A289" s="39"/>
      <c r="B289" s="45"/>
      <c r="C289" s="297" t="s">
        <v>333</v>
      </c>
      <c r="D289" s="298" t="s">
        <v>640</v>
      </c>
      <c r="E289" s="299" t="s">
        <v>259</v>
      </c>
      <c r="F289" s="300">
        <v>7.258</v>
      </c>
      <c r="G289" s="39"/>
      <c r="H289" s="45"/>
    </row>
    <row r="290" s="2" customFormat="1" ht="16.8" customHeight="1">
      <c r="A290" s="39"/>
      <c r="B290" s="45"/>
      <c r="C290" s="301" t="s">
        <v>333</v>
      </c>
      <c r="D290" s="301" t="s">
        <v>825</v>
      </c>
      <c r="E290" s="18" t="s">
        <v>19</v>
      </c>
      <c r="F290" s="302">
        <v>7.258</v>
      </c>
      <c r="G290" s="39"/>
      <c r="H290" s="45"/>
    </row>
    <row r="291" s="2" customFormat="1" ht="16.8" customHeight="1">
      <c r="A291" s="39"/>
      <c r="B291" s="45"/>
      <c r="C291" s="297" t="s">
        <v>642</v>
      </c>
      <c r="D291" s="298" t="s">
        <v>643</v>
      </c>
      <c r="E291" s="299" t="s">
        <v>19</v>
      </c>
      <c r="F291" s="300">
        <v>301.15800000000002</v>
      </c>
      <c r="G291" s="39"/>
      <c r="H291" s="45"/>
    </row>
    <row r="292" s="2" customFormat="1" ht="16.8" customHeight="1">
      <c r="A292" s="39"/>
      <c r="B292" s="45"/>
      <c r="C292" s="301" t="s">
        <v>642</v>
      </c>
      <c r="D292" s="301" t="s">
        <v>814</v>
      </c>
      <c r="E292" s="18" t="s">
        <v>19</v>
      </c>
      <c r="F292" s="302">
        <v>301.15800000000002</v>
      </c>
      <c r="G292" s="39"/>
      <c r="H292" s="45"/>
    </row>
    <row r="293" s="2" customFormat="1" ht="16.8" customHeight="1">
      <c r="A293" s="39"/>
      <c r="B293" s="45"/>
      <c r="C293" s="303" t="s">
        <v>1254</v>
      </c>
      <c r="D293" s="39"/>
      <c r="E293" s="39"/>
      <c r="F293" s="39"/>
      <c r="G293" s="39"/>
      <c r="H293" s="45"/>
    </row>
    <row r="294" s="2" customFormat="1" ht="16.8" customHeight="1">
      <c r="A294" s="39"/>
      <c r="B294" s="45"/>
      <c r="C294" s="301" t="s">
        <v>329</v>
      </c>
      <c r="D294" s="301" t="s">
        <v>330</v>
      </c>
      <c r="E294" s="18" t="s">
        <v>259</v>
      </c>
      <c r="F294" s="302">
        <v>301.15800000000002</v>
      </c>
      <c r="G294" s="39"/>
      <c r="H294" s="45"/>
    </row>
    <row r="295" s="2" customFormat="1" ht="16.8" customHeight="1">
      <c r="A295" s="39"/>
      <c r="B295" s="45"/>
      <c r="C295" s="301" t="s">
        <v>452</v>
      </c>
      <c r="D295" s="301" t="s">
        <v>1271</v>
      </c>
      <c r="E295" s="18" t="s">
        <v>259</v>
      </c>
      <c r="F295" s="302">
        <v>301.15800000000002</v>
      </c>
      <c r="G295" s="39"/>
      <c r="H295" s="45"/>
    </row>
    <row r="296" s="2" customFormat="1" ht="16.8" customHeight="1">
      <c r="A296" s="39"/>
      <c r="B296" s="45"/>
      <c r="C296" s="297" t="s">
        <v>1286</v>
      </c>
      <c r="D296" s="298" t="s">
        <v>1287</v>
      </c>
      <c r="E296" s="299" t="s">
        <v>19</v>
      </c>
      <c r="F296" s="300">
        <v>7.7439999999999998</v>
      </c>
      <c r="G296" s="39"/>
      <c r="H296" s="45"/>
    </row>
    <row r="297" s="2" customFormat="1" ht="16.8" customHeight="1">
      <c r="A297" s="39"/>
      <c r="B297" s="45"/>
      <c r="C297" s="301" t="s">
        <v>19</v>
      </c>
      <c r="D297" s="301" t="s">
        <v>1320</v>
      </c>
      <c r="E297" s="18" t="s">
        <v>19</v>
      </c>
      <c r="F297" s="302">
        <v>7.7439999999999998</v>
      </c>
      <c r="G297" s="39"/>
      <c r="H297" s="45"/>
    </row>
    <row r="298" s="2" customFormat="1" ht="16.8" customHeight="1">
      <c r="A298" s="39"/>
      <c r="B298" s="45"/>
      <c r="C298" s="303" t="s">
        <v>1254</v>
      </c>
      <c r="D298" s="39"/>
      <c r="E298" s="39"/>
      <c r="F298" s="39"/>
      <c r="G298" s="39"/>
      <c r="H298" s="45"/>
    </row>
    <row r="299" s="2" customFormat="1">
      <c r="A299" s="39"/>
      <c r="B299" s="45"/>
      <c r="C299" s="301" t="s">
        <v>301</v>
      </c>
      <c r="D299" s="301" t="s">
        <v>1280</v>
      </c>
      <c r="E299" s="18" t="s">
        <v>259</v>
      </c>
      <c r="F299" s="302">
        <v>7.7439999999999998</v>
      </c>
      <c r="G299" s="39"/>
      <c r="H299" s="45"/>
    </row>
    <row r="300" s="2" customFormat="1" ht="16.8" customHeight="1">
      <c r="A300" s="39"/>
      <c r="B300" s="45"/>
      <c r="C300" s="301" t="s">
        <v>264</v>
      </c>
      <c r="D300" s="301" t="s">
        <v>1266</v>
      </c>
      <c r="E300" s="18" t="s">
        <v>259</v>
      </c>
      <c r="F300" s="302">
        <v>7.7439999999999998</v>
      </c>
      <c r="G300" s="39"/>
      <c r="H300" s="45"/>
    </row>
    <row r="301" s="2" customFormat="1" ht="16.8" customHeight="1">
      <c r="A301" s="39"/>
      <c r="B301" s="45"/>
      <c r="C301" s="297" t="s">
        <v>1308</v>
      </c>
      <c r="D301" s="298" t="s">
        <v>1309</v>
      </c>
      <c r="E301" s="299" t="s">
        <v>19</v>
      </c>
      <c r="F301" s="300">
        <v>86.393000000000001</v>
      </c>
      <c r="G301" s="39"/>
      <c r="H301" s="45"/>
    </row>
    <row r="302" s="2" customFormat="1" ht="16.8" customHeight="1">
      <c r="A302" s="39"/>
      <c r="B302" s="45"/>
      <c r="C302" s="301" t="s">
        <v>19</v>
      </c>
      <c r="D302" s="301" t="s">
        <v>1321</v>
      </c>
      <c r="E302" s="18" t="s">
        <v>19</v>
      </c>
      <c r="F302" s="302">
        <v>86.393000000000001</v>
      </c>
      <c r="G302" s="39"/>
      <c r="H302" s="45"/>
    </row>
    <row r="303" s="2" customFormat="1" ht="16.8" customHeight="1">
      <c r="A303" s="39"/>
      <c r="B303" s="45"/>
      <c r="C303" s="303" t="s">
        <v>1254</v>
      </c>
      <c r="D303" s="39"/>
      <c r="E303" s="39"/>
      <c r="F303" s="39"/>
      <c r="G303" s="39"/>
      <c r="H303" s="45"/>
    </row>
    <row r="304" s="2" customFormat="1">
      <c r="A304" s="39"/>
      <c r="B304" s="45"/>
      <c r="C304" s="301" t="s">
        <v>301</v>
      </c>
      <c r="D304" s="301" t="s">
        <v>1280</v>
      </c>
      <c r="E304" s="18" t="s">
        <v>259</v>
      </c>
      <c r="F304" s="302">
        <v>86.393000000000001</v>
      </c>
      <c r="G304" s="39"/>
      <c r="H304" s="45"/>
    </row>
    <row r="305" s="2" customFormat="1" ht="16.8" customHeight="1">
      <c r="A305" s="39"/>
      <c r="B305" s="45"/>
      <c r="C305" s="297" t="s">
        <v>496</v>
      </c>
      <c r="D305" s="298" t="s">
        <v>497</v>
      </c>
      <c r="E305" s="299" t="s">
        <v>19</v>
      </c>
      <c r="F305" s="300">
        <v>42.299999999999997</v>
      </c>
      <c r="G305" s="39"/>
      <c r="H305" s="45"/>
    </row>
    <row r="306" s="2" customFormat="1" ht="16.8" customHeight="1">
      <c r="A306" s="39"/>
      <c r="B306" s="45"/>
      <c r="C306" s="301" t="s">
        <v>19</v>
      </c>
      <c r="D306" s="301" t="s">
        <v>170</v>
      </c>
      <c r="E306" s="18" t="s">
        <v>19</v>
      </c>
      <c r="F306" s="302">
        <v>25.699999999999999</v>
      </c>
      <c r="G306" s="39"/>
      <c r="H306" s="45"/>
    </row>
    <row r="307" s="2" customFormat="1" ht="16.8" customHeight="1">
      <c r="A307" s="39"/>
      <c r="B307" s="45"/>
      <c r="C307" s="301" t="s">
        <v>19</v>
      </c>
      <c r="D307" s="301" t="s">
        <v>842</v>
      </c>
      <c r="E307" s="18" t="s">
        <v>19</v>
      </c>
      <c r="F307" s="302">
        <v>8.0999999999999996</v>
      </c>
      <c r="G307" s="39"/>
      <c r="H307" s="45"/>
    </row>
    <row r="308" s="2" customFormat="1" ht="16.8" customHeight="1">
      <c r="A308" s="39"/>
      <c r="B308" s="45"/>
      <c r="C308" s="301" t="s">
        <v>19</v>
      </c>
      <c r="D308" s="301" t="s">
        <v>843</v>
      </c>
      <c r="E308" s="18" t="s">
        <v>19</v>
      </c>
      <c r="F308" s="302">
        <v>8.5</v>
      </c>
      <c r="G308" s="39"/>
      <c r="H308" s="45"/>
    </row>
    <row r="309" s="2" customFormat="1" ht="16.8" customHeight="1">
      <c r="A309" s="39"/>
      <c r="B309" s="45"/>
      <c r="C309" s="301" t="s">
        <v>496</v>
      </c>
      <c r="D309" s="301" t="s">
        <v>244</v>
      </c>
      <c r="E309" s="18" t="s">
        <v>19</v>
      </c>
      <c r="F309" s="302">
        <v>42.299999999999997</v>
      </c>
      <c r="G309" s="39"/>
      <c r="H309" s="45"/>
    </row>
    <row r="310" s="2" customFormat="1" ht="16.8" customHeight="1">
      <c r="A310" s="39"/>
      <c r="B310" s="45"/>
      <c r="C310" s="303" t="s">
        <v>1254</v>
      </c>
      <c r="D310" s="39"/>
      <c r="E310" s="39"/>
      <c r="F310" s="39"/>
      <c r="G310" s="39"/>
      <c r="H310" s="45"/>
    </row>
    <row r="311" s="2" customFormat="1" ht="16.8" customHeight="1">
      <c r="A311" s="39"/>
      <c r="B311" s="45"/>
      <c r="C311" s="301" t="s">
        <v>425</v>
      </c>
      <c r="D311" s="301" t="s">
        <v>1269</v>
      </c>
      <c r="E311" s="18" t="s">
        <v>172</v>
      </c>
      <c r="F311" s="302">
        <v>42.299999999999997</v>
      </c>
      <c r="G311" s="39"/>
      <c r="H311" s="45"/>
    </row>
    <row r="312" s="2" customFormat="1" ht="16.8" customHeight="1">
      <c r="A312" s="39"/>
      <c r="B312" s="45"/>
      <c r="C312" s="301" t="s">
        <v>429</v>
      </c>
      <c r="D312" s="301" t="s">
        <v>1270</v>
      </c>
      <c r="E312" s="18" t="s">
        <v>172</v>
      </c>
      <c r="F312" s="302">
        <v>42.299999999999997</v>
      </c>
      <c r="G312" s="39"/>
      <c r="H312" s="45"/>
    </row>
    <row r="313" s="2" customFormat="1" ht="16.8" customHeight="1">
      <c r="A313" s="39"/>
      <c r="B313" s="45"/>
      <c r="C313" s="301" t="s">
        <v>591</v>
      </c>
      <c r="D313" s="301" t="s">
        <v>1291</v>
      </c>
      <c r="E313" s="18" t="s">
        <v>259</v>
      </c>
      <c r="F313" s="302">
        <v>22.187000000000001</v>
      </c>
      <c r="G313" s="39"/>
      <c r="H313" s="45"/>
    </row>
    <row r="314" s="2" customFormat="1" ht="16.8" customHeight="1">
      <c r="A314" s="39"/>
      <c r="B314" s="45"/>
      <c r="C314" s="301" t="s">
        <v>437</v>
      </c>
      <c r="D314" s="301" t="s">
        <v>438</v>
      </c>
      <c r="E314" s="18" t="s">
        <v>259</v>
      </c>
      <c r="F314" s="302">
        <v>22.187000000000001</v>
      </c>
      <c r="G314" s="39"/>
      <c r="H314" s="45"/>
    </row>
    <row r="315" s="2" customFormat="1" ht="16.8" customHeight="1">
      <c r="A315" s="39"/>
      <c r="B315" s="45"/>
      <c r="C315" s="301" t="s">
        <v>433</v>
      </c>
      <c r="D315" s="301" t="s">
        <v>434</v>
      </c>
      <c r="E315" s="18" t="s">
        <v>172</v>
      </c>
      <c r="F315" s="302">
        <v>42.299999999999997</v>
      </c>
      <c r="G315" s="39"/>
      <c r="H315" s="45"/>
    </row>
    <row r="316" s="2" customFormat="1" ht="16.8" customHeight="1">
      <c r="A316" s="39"/>
      <c r="B316" s="45"/>
      <c r="C316" s="297" t="s">
        <v>499</v>
      </c>
      <c r="D316" s="298" t="s">
        <v>645</v>
      </c>
      <c r="E316" s="299" t="s">
        <v>19</v>
      </c>
      <c r="F316" s="300">
        <v>24</v>
      </c>
      <c r="G316" s="39"/>
      <c r="H316" s="45"/>
    </row>
    <row r="317" s="2" customFormat="1" ht="16.8" customHeight="1">
      <c r="A317" s="39"/>
      <c r="B317" s="45"/>
      <c r="C317" s="301" t="s">
        <v>499</v>
      </c>
      <c r="D317" s="301" t="s">
        <v>178</v>
      </c>
      <c r="E317" s="18" t="s">
        <v>19</v>
      </c>
      <c r="F317" s="302">
        <v>24</v>
      </c>
      <c r="G317" s="39"/>
      <c r="H317" s="45"/>
    </row>
    <row r="318" s="2" customFormat="1" ht="16.8" customHeight="1">
      <c r="A318" s="39"/>
      <c r="B318" s="45"/>
      <c r="C318" s="303" t="s">
        <v>1254</v>
      </c>
      <c r="D318" s="39"/>
      <c r="E318" s="39"/>
      <c r="F318" s="39"/>
      <c r="G318" s="39"/>
      <c r="H318" s="45"/>
    </row>
    <row r="319" s="2" customFormat="1" ht="16.8" customHeight="1">
      <c r="A319" s="39"/>
      <c r="B319" s="45"/>
      <c r="C319" s="301" t="s">
        <v>378</v>
      </c>
      <c r="D319" s="301" t="s">
        <v>1275</v>
      </c>
      <c r="E319" s="18" t="s">
        <v>180</v>
      </c>
      <c r="F319" s="302">
        <v>24</v>
      </c>
      <c r="G319" s="39"/>
      <c r="H319" s="45"/>
    </row>
    <row r="320" s="2" customFormat="1" ht="16.8" customHeight="1">
      <c r="A320" s="39"/>
      <c r="B320" s="45"/>
      <c r="C320" s="301" t="s">
        <v>323</v>
      </c>
      <c r="D320" s="301" t="s">
        <v>1262</v>
      </c>
      <c r="E320" s="18" t="s">
        <v>168</v>
      </c>
      <c r="F320" s="302">
        <v>4.7999999999999998</v>
      </c>
      <c r="G320" s="39"/>
      <c r="H320" s="45"/>
    </row>
    <row r="321" s="2" customFormat="1" ht="16.8" customHeight="1">
      <c r="A321" s="39"/>
      <c r="B321" s="45"/>
      <c r="C321" s="301" t="s">
        <v>798</v>
      </c>
      <c r="D321" s="301" t="s">
        <v>1322</v>
      </c>
      <c r="E321" s="18" t="s">
        <v>697</v>
      </c>
      <c r="F321" s="302">
        <v>92</v>
      </c>
      <c r="G321" s="39"/>
      <c r="H321" s="45"/>
    </row>
    <row r="322" s="2" customFormat="1">
      <c r="A322" s="39"/>
      <c r="B322" s="45"/>
      <c r="C322" s="301" t="s">
        <v>829</v>
      </c>
      <c r="D322" s="301" t="s">
        <v>1323</v>
      </c>
      <c r="E322" s="18" t="s">
        <v>259</v>
      </c>
      <c r="F322" s="302">
        <v>51.359999999999999</v>
      </c>
      <c r="G322" s="39"/>
      <c r="H322" s="45"/>
    </row>
    <row r="323" s="2" customFormat="1" ht="16.8" customHeight="1">
      <c r="A323" s="39"/>
      <c r="B323" s="45"/>
      <c r="C323" s="301" t="s">
        <v>351</v>
      </c>
      <c r="D323" s="301" t="s">
        <v>352</v>
      </c>
      <c r="E323" s="18" t="s">
        <v>238</v>
      </c>
      <c r="F323" s="302">
        <v>184</v>
      </c>
      <c r="G323" s="39"/>
      <c r="H323" s="45"/>
    </row>
    <row r="324" s="2" customFormat="1" ht="16.8" customHeight="1">
      <c r="A324" s="39"/>
      <c r="B324" s="45"/>
      <c r="C324" s="301" t="s">
        <v>362</v>
      </c>
      <c r="D324" s="301" t="s">
        <v>363</v>
      </c>
      <c r="E324" s="18" t="s">
        <v>238</v>
      </c>
      <c r="F324" s="302">
        <v>184</v>
      </c>
      <c r="G324" s="39"/>
      <c r="H324" s="45"/>
    </row>
    <row r="325" s="2" customFormat="1" ht="16.8" customHeight="1">
      <c r="A325" s="39"/>
      <c r="B325" s="45"/>
      <c r="C325" s="301" t="s">
        <v>365</v>
      </c>
      <c r="D325" s="301" t="s">
        <v>366</v>
      </c>
      <c r="E325" s="18" t="s">
        <v>238</v>
      </c>
      <c r="F325" s="302">
        <v>92</v>
      </c>
      <c r="G325" s="39"/>
      <c r="H325" s="45"/>
    </row>
    <row r="326" s="2" customFormat="1" ht="16.8" customHeight="1">
      <c r="A326" s="39"/>
      <c r="B326" s="45"/>
      <c r="C326" s="301" t="s">
        <v>382</v>
      </c>
      <c r="D326" s="301" t="s">
        <v>383</v>
      </c>
      <c r="E326" s="18" t="s">
        <v>180</v>
      </c>
      <c r="F326" s="302">
        <v>24</v>
      </c>
      <c r="G326" s="39"/>
      <c r="H326" s="45"/>
    </row>
    <row r="327" s="2" customFormat="1" ht="16.8" customHeight="1">
      <c r="A327" s="39"/>
      <c r="B327" s="45"/>
      <c r="C327" s="301" t="s">
        <v>447</v>
      </c>
      <c r="D327" s="301" t="s">
        <v>448</v>
      </c>
      <c r="E327" s="18" t="s">
        <v>180</v>
      </c>
      <c r="F327" s="302">
        <v>48</v>
      </c>
      <c r="G327" s="39"/>
      <c r="H327" s="45"/>
    </row>
    <row r="328" s="2" customFormat="1" ht="16.8" customHeight="1">
      <c r="A328" s="39"/>
      <c r="B328" s="45"/>
      <c r="C328" s="297" t="s">
        <v>647</v>
      </c>
      <c r="D328" s="298" t="s">
        <v>648</v>
      </c>
      <c r="E328" s="299" t="s">
        <v>19</v>
      </c>
      <c r="F328" s="300">
        <v>3.6000000000000001</v>
      </c>
      <c r="G328" s="39"/>
      <c r="H328" s="45"/>
    </row>
    <row r="329" s="2" customFormat="1" ht="16.8" customHeight="1">
      <c r="A329" s="39"/>
      <c r="B329" s="45"/>
      <c r="C329" s="301" t="s">
        <v>19</v>
      </c>
      <c r="D329" s="301" t="s">
        <v>821</v>
      </c>
      <c r="E329" s="18" t="s">
        <v>19</v>
      </c>
      <c r="F329" s="302">
        <v>3.6000000000000001</v>
      </c>
      <c r="G329" s="39"/>
      <c r="H329" s="45"/>
    </row>
    <row r="330" s="2" customFormat="1" ht="16.8" customHeight="1">
      <c r="A330" s="39"/>
      <c r="B330" s="45"/>
      <c r="C330" s="301" t="s">
        <v>647</v>
      </c>
      <c r="D330" s="301" t="s">
        <v>244</v>
      </c>
      <c r="E330" s="18" t="s">
        <v>19</v>
      </c>
      <c r="F330" s="302">
        <v>3.6000000000000001</v>
      </c>
      <c r="G330" s="39"/>
      <c r="H330" s="45"/>
    </row>
    <row r="331" s="2" customFormat="1" ht="16.8" customHeight="1">
      <c r="A331" s="39"/>
      <c r="B331" s="45"/>
      <c r="C331" s="297" t="s">
        <v>608</v>
      </c>
      <c r="D331" s="298" t="s">
        <v>1292</v>
      </c>
      <c r="E331" s="299" t="s">
        <v>19</v>
      </c>
      <c r="F331" s="300">
        <v>0.28000000000000003</v>
      </c>
      <c r="G331" s="39"/>
      <c r="H331" s="45"/>
    </row>
    <row r="332" s="2" customFormat="1" ht="16.8" customHeight="1">
      <c r="A332" s="39"/>
      <c r="B332" s="45"/>
      <c r="C332" s="301" t="s">
        <v>608</v>
      </c>
      <c r="D332" s="301" t="s">
        <v>835</v>
      </c>
      <c r="E332" s="18" t="s">
        <v>19</v>
      </c>
      <c r="F332" s="302">
        <v>0.28000000000000003</v>
      </c>
      <c r="G332" s="39"/>
      <c r="H332" s="45"/>
    </row>
    <row r="333" s="2" customFormat="1" ht="16.8" customHeight="1">
      <c r="A333" s="39"/>
      <c r="B333" s="45"/>
      <c r="C333" s="303" t="s">
        <v>1254</v>
      </c>
      <c r="D333" s="39"/>
      <c r="E333" s="39"/>
      <c r="F333" s="39"/>
      <c r="G333" s="39"/>
      <c r="H333" s="45"/>
    </row>
    <row r="334" s="2" customFormat="1" ht="16.8" customHeight="1">
      <c r="A334" s="39"/>
      <c r="B334" s="45"/>
      <c r="C334" s="301" t="s">
        <v>387</v>
      </c>
      <c r="D334" s="301" t="s">
        <v>388</v>
      </c>
      <c r="E334" s="18" t="s">
        <v>168</v>
      </c>
      <c r="F334" s="302">
        <v>0.28000000000000003</v>
      </c>
      <c r="G334" s="39"/>
      <c r="H334" s="45"/>
    </row>
    <row r="335" s="2" customFormat="1" ht="16.8" customHeight="1">
      <c r="A335" s="39"/>
      <c r="B335" s="45"/>
      <c r="C335" s="301" t="s">
        <v>734</v>
      </c>
      <c r="D335" s="301" t="s">
        <v>1301</v>
      </c>
      <c r="E335" s="18" t="s">
        <v>259</v>
      </c>
      <c r="F335" s="302">
        <v>0.61599999999999999</v>
      </c>
      <c r="G335" s="39"/>
      <c r="H335" s="45"/>
    </row>
    <row r="336" s="2" customFormat="1" ht="16.8" customHeight="1">
      <c r="A336" s="39"/>
      <c r="B336" s="45"/>
      <c r="C336" s="297" t="s">
        <v>166</v>
      </c>
      <c r="D336" s="298" t="s">
        <v>167</v>
      </c>
      <c r="E336" s="299" t="s">
        <v>168</v>
      </c>
      <c r="F336" s="300">
        <v>4.7999999999999998</v>
      </c>
      <c r="G336" s="39"/>
      <c r="H336" s="45"/>
    </row>
    <row r="337" s="2" customFormat="1" ht="16.8" customHeight="1">
      <c r="A337" s="39"/>
      <c r="B337" s="45"/>
      <c r="C337" s="301" t="s">
        <v>19</v>
      </c>
      <c r="D337" s="301" t="s">
        <v>823</v>
      </c>
      <c r="E337" s="18" t="s">
        <v>19</v>
      </c>
      <c r="F337" s="302">
        <v>4.7999999999999998</v>
      </c>
      <c r="G337" s="39"/>
      <c r="H337" s="45"/>
    </row>
    <row r="338" s="2" customFormat="1" ht="16.8" customHeight="1">
      <c r="A338" s="39"/>
      <c r="B338" s="45"/>
      <c r="C338" s="301" t="s">
        <v>166</v>
      </c>
      <c r="D338" s="301" t="s">
        <v>244</v>
      </c>
      <c r="E338" s="18" t="s">
        <v>19</v>
      </c>
      <c r="F338" s="302">
        <v>4.7999999999999998</v>
      </c>
      <c r="G338" s="39"/>
      <c r="H338" s="45"/>
    </row>
    <row r="339" s="2" customFormat="1" ht="16.8" customHeight="1">
      <c r="A339" s="39"/>
      <c r="B339" s="45"/>
      <c r="C339" s="303" t="s">
        <v>1254</v>
      </c>
      <c r="D339" s="39"/>
      <c r="E339" s="39"/>
      <c r="F339" s="39"/>
      <c r="G339" s="39"/>
      <c r="H339" s="45"/>
    </row>
    <row r="340" s="2" customFormat="1" ht="16.8" customHeight="1">
      <c r="A340" s="39"/>
      <c r="B340" s="45"/>
      <c r="C340" s="301" t="s">
        <v>323</v>
      </c>
      <c r="D340" s="301" t="s">
        <v>1262</v>
      </c>
      <c r="E340" s="18" t="s">
        <v>168</v>
      </c>
      <c r="F340" s="302">
        <v>4.7999999999999998</v>
      </c>
      <c r="G340" s="39"/>
      <c r="H340" s="45"/>
    </row>
    <row r="341" s="2" customFormat="1" ht="16.8" customHeight="1">
      <c r="A341" s="39"/>
      <c r="B341" s="45"/>
      <c r="C341" s="301" t="s">
        <v>452</v>
      </c>
      <c r="D341" s="301" t="s">
        <v>1271</v>
      </c>
      <c r="E341" s="18" t="s">
        <v>259</v>
      </c>
      <c r="F341" s="302">
        <v>7.258</v>
      </c>
      <c r="G341" s="39"/>
      <c r="H341" s="45"/>
    </row>
    <row r="342" s="2" customFormat="1" ht="16.8" customHeight="1">
      <c r="A342" s="39"/>
      <c r="B342" s="45"/>
      <c r="C342" s="301" t="s">
        <v>329</v>
      </c>
      <c r="D342" s="301" t="s">
        <v>330</v>
      </c>
      <c r="E342" s="18" t="s">
        <v>259</v>
      </c>
      <c r="F342" s="302">
        <v>7.258</v>
      </c>
      <c r="G342" s="39"/>
      <c r="H342" s="45"/>
    </row>
    <row r="343" s="2" customFormat="1" ht="16.8" customHeight="1">
      <c r="A343" s="39"/>
      <c r="B343" s="45"/>
      <c r="C343" s="297" t="s">
        <v>717</v>
      </c>
      <c r="D343" s="298" t="s">
        <v>764</v>
      </c>
      <c r="E343" s="299" t="s">
        <v>19</v>
      </c>
      <c r="F343" s="300">
        <v>198</v>
      </c>
      <c r="G343" s="39"/>
      <c r="H343" s="45"/>
    </row>
    <row r="344" s="2" customFormat="1" ht="16.8" customHeight="1">
      <c r="A344" s="39"/>
      <c r="B344" s="45"/>
      <c r="C344" s="301" t="s">
        <v>19</v>
      </c>
      <c r="D344" s="301" t="s">
        <v>812</v>
      </c>
      <c r="E344" s="18" t="s">
        <v>19</v>
      </c>
      <c r="F344" s="302">
        <v>198</v>
      </c>
      <c r="G344" s="39"/>
      <c r="H344" s="45"/>
    </row>
    <row r="345" s="2" customFormat="1" ht="16.8" customHeight="1">
      <c r="A345" s="39"/>
      <c r="B345" s="45"/>
      <c r="C345" s="301" t="s">
        <v>717</v>
      </c>
      <c r="D345" s="301" t="s">
        <v>244</v>
      </c>
      <c r="E345" s="18" t="s">
        <v>19</v>
      </c>
      <c r="F345" s="302">
        <v>198</v>
      </c>
      <c r="G345" s="39"/>
      <c r="H345" s="45"/>
    </row>
    <row r="346" s="2" customFormat="1" ht="16.8" customHeight="1">
      <c r="A346" s="39"/>
      <c r="B346" s="45"/>
      <c r="C346" s="303" t="s">
        <v>1254</v>
      </c>
      <c r="D346" s="39"/>
      <c r="E346" s="39"/>
      <c r="F346" s="39"/>
      <c r="G346" s="39"/>
      <c r="H346" s="45"/>
    </row>
    <row r="347" s="2" customFormat="1" ht="16.8" customHeight="1">
      <c r="A347" s="39"/>
      <c r="B347" s="45"/>
      <c r="C347" s="301" t="s">
        <v>323</v>
      </c>
      <c r="D347" s="301" t="s">
        <v>1262</v>
      </c>
      <c r="E347" s="18" t="s">
        <v>168</v>
      </c>
      <c r="F347" s="302">
        <v>198</v>
      </c>
      <c r="G347" s="39"/>
      <c r="H347" s="45"/>
    </row>
    <row r="348" s="2" customFormat="1" ht="16.8" customHeight="1">
      <c r="A348" s="39"/>
      <c r="B348" s="45"/>
      <c r="C348" s="301" t="s">
        <v>329</v>
      </c>
      <c r="D348" s="301" t="s">
        <v>330</v>
      </c>
      <c r="E348" s="18" t="s">
        <v>259</v>
      </c>
      <c r="F348" s="302">
        <v>301.15800000000002</v>
      </c>
      <c r="G348" s="39"/>
      <c r="H348" s="45"/>
    </row>
    <row r="349" s="2" customFormat="1" ht="16.8" customHeight="1">
      <c r="A349" s="39"/>
      <c r="B349" s="45"/>
      <c r="C349" s="297" t="s">
        <v>1324</v>
      </c>
      <c r="D349" s="298" t="s">
        <v>1325</v>
      </c>
      <c r="E349" s="299" t="s">
        <v>19</v>
      </c>
      <c r="F349" s="300">
        <v>3.52</v>
      </c>
      <c r="G349" s="39"/>
      <c r="H349" s="45"/>
    </row>
    <row r="350" s="2" customFormat="1" ht="16.8" customHeight="1">
      <c r="A350" s="39"/>
      <c r="B350" s="45"/>
      <c r="C350" s="301" t="s">
        <v>19</v>
      </c>
      <c r="D350" s="301" t="s">
        <v>1326</v>
      </c>
      <c r="E350" s="18" t="s">
        <v>19</v>
      </c>
      <c r="F350" s="302">
        <v>3.52</v>
      </c>
      <c r="G350" s="39"/>
      <c r="H350" s="45"/>
    </row>
    <row r="351" s="2" customFormat="1" ht="16.8" customHeight="1">
      <c r="A351" s="39"/>
      <c r="B351" s="45"/>
      <c r="C351" s="297" t="s">
        <v>320</v>
      </c>
      <c r="D351" s="298" t="s">
        <v>1263</v>
      </c>
      <c r="E351" s="299" t="s">
        <v>168</v>
      </c>
      <c r="F351" s="300">
        <v>47.996000000000002</v>
      </c>
      <c r="G351" s="39"/>
      <c r="H351" s="45"/>
    </row>
    <row r="352" s="2" customFormat="1" ht="16.8" customHeight="1">
      <c r="A352" s="39"/>
      <c r="B352" s="45"/>
      <c r="C352" s="303" t="s">
        <v>1254</v>
      </c>
      <c r="D352" s="39"/>
      <c r="E352" s="39"/>
      <c r="F352" s="39"/>
      <c r="G352" s="39"/>
      <c r="H352" s="45"/>
    </row>
    <row r="353" s="2" customFormat="1" ht="16.8" customHeight="1">
      <c r="A353" s="39"/>
      <c r="B353" s="45"/>
      <c r="C353" s="301" t="s">
        <v>264</v>
      </c>
      <c r="D353" s="301" t="s">
        <v>1266</v>
      </c>
      <c r="E353" s="18" t="s">
        <v>259</v>
      </c>
      <c r="F353" s="302">
        <v>143.993</v>
      </c>
      <c r="G353" s="39"/>
      <c r="H353" s="45"/>
    </row>
    <row r="354" s="2" customFormat="1" ht="16.8" customHeight="1">
      <c r="A354" s="39"/>
      <c r="B354" s="45"/>
      <c r="C354" s="297" t="s">
        <v>170</v>
      </c>
      <c r="D354" s="298" t="s">
        <v>171</v>
      </c>
      <c r="E354" s="299" t="s">
        <v>172</v>
      </c>
      <c r="F354" s="300">
        <v>25.699999999999999</v>
      </c>
      <c r="G354" s="39"/>
      <c r="H354" s="45"/>
    </row>
    <row r="355" s="2" customFormat="1" ht="16.8" customHeight="1">
      <c r="A355" s="39"/>
      <c r="B355" s="45"/>
      <c r="C355" s="301" t="s">
        <v>19</v>
      </c>
      <c r="D355" s="301" t="s">
        <v>782</v>
      </c>
      <c r="E355" s="18" t="s">
        <v>19</v>
      </c>
      <c r="F355" s="302">
        <v>12</v>
      </c>
      <c r="G355" s="39"/>
      <c r="H355" s="45"/>
    </row>
    <row r="356" s="2" customFormat="1" ht="16.8" customHeight="1">
      <c r="A356" s="39"/>
      <c r="B356" s="45"/>
      <c r="C356" s="301" t="s">
        <v>19</v>
      </c>
      <c r="D356" s="301" t="s">
        <v>528</v>
      </c>
      <c r="E356" s="18" t="s">
        <v>19</v>
      </c>
      <c r="F356" s="302">
        <v>12</v>
      </c>
      <c r="G356" s="39"/>
      <c r="H356" s="45"/>
    </row>
    <row r="357" s="2" customFormat="1" ht="16.8" customHeight="1">
      <c r="A357" s="39"/>
      <c r="B357" s="45"/>
      <c r="C357" s="301" t="s">
        <v>19</v>
      </c>
      <c r="D357" s="301" t="s">
        <v>783</v>
      </c>
      <c r="E357" s="18" t="s">
        <v>19</v>
      </c>
      <c r="F357" s="302">
        <v>1.7</v>
      </c>
      <c r="G357" s="39"/>
      <c r="H357" s="45"/>
    </row>
    <row r="358" s="2" customFormat="1" ht="16.8" customHeight="1">
      <c r="A358" s="39"/>
      <c r="B358" s="45"/>
      <c r="C358" s="301" t="s">
        <v>170</v>
      </c>
      <c r="D358" s="301" t="s">
        <v>244</v>
      </c>
      <c r="E358" s="18" t="s">
        <v>19</v>
      </c>
      <c r="F358" s="302">
        <v>25.699999999999999</v>
      </c>
      <c r="G358" s="39"/>
      <c r="H358" s="45"/>
    </row>
    <row r="359" s="2" customFormat="1" ht="16.8" customHeight="1">
      <c r="A359" s="39"/>
      <c r="B359" s="45"/>
      <c r="C359" s="303" t="s">
        <v>1254</v>
      </c>
      <c r="D359" s="39"/>
      <c r="E359" s="39"/>
      <c r="F359" s="39"/>
      <c r="G359" s="39"/>
      <c r="H359" s="45"/>
    </row>
    <row r="360" s="2" customFormat="1" ht="16.8" customHeight="1">
      <c r="A360" s="39"/>
      <c r="B360" s="45"/>
      <c r="C360" s="301" t="s">
        <v>251</v>
      </c>
      <c r="D360" s="301" t="s">
        <v>1268</v>
      </c>
      <c r="E360" s="18" t="s">
        <v>172</v>
      </c>
      <c r="F360" s="302">
        <v>25.699999999999999</v>
      </c>
      <c r="G360" s="39"/>
      <c r="H360" s="45"/>
    </row>
    <row r="361" s="2" customFormat="1" ht="16.8" customHeight="1">
      <c r="A361" s="39"/>
      <c r="B361" s="45"/>
      <c r="C361" s="301" t="s">
        <v>425</v>
      </c>
      <c r="D361" s="301" t="s">
        <v>1269</v>
      </c>
      <c r="E361" s="18" t="s">
        <v>172</v>
      </c>
      <c r="F361" s="302">
        <v>42.299999999999997</v>
      </c>
      <c r="G361" s="39"/>
      <c r="H361" s="45"/>
    </row>
    <row r="362" s="2" customFormat="1">
      <c r="A362" s="39"/>
      <c r="B362" s="45"/>
      <c r="C362" s="301" t="s">
        <v>301</v>
      </c>
      <c r="D362" s="301" t="s">
        <v>1280</v>
      </c>
      <c r="E362" s="18" t="s">
        <v>259</v>
      </c>
      <c r="F362" s="302">
        <v>14.882999999999999</v>
      </c>
      <c r="G362" s="39"/>
      <c r="H362" s="45"/>
    </row>
    <row r="363" s="2" customFormat="1" ht="16.8" customHeight="1">
      <c r="A363" s="39"/>
      <c r="B363" s="45"/>
      <c r="C363" s="301" t="s">
        <v>264</v>
      </c>
      <c r="D363" s="301" t="s">
        <v>1266</v>
      </c>
      <c r="E363" s="18" t="s">
        <v>259</v>
      </c>
      <c r="F363" s="302">
        <v>14.882999999999999</v>
      </c>
      <c r="G363" s="39"/>
      <c r="H363" s="45"/>
    </row>
    <row r="364" s="2" customFormat="1" ht="16.8" customHeight="1">
      <c r="A364" s="39"/>
      <c r="B364" s="45"/>
      <c r="C364" s="297" t="s">
        <v>175</v>
      </c>
      <c r="D364" s="298" t="s">
        <v>176</v>
      </c>
      <c r="E364" s="299" t="s">
        <v>19</v>
      </c>
      <c r="F364" s="300">
        <v>32.5</v>
      </c>
      <c r="G364" s="39"/>
      <c r="H364" s="45"/>
    </row>
    <row r="365" s="2" customFormat="1" ht="16.8" customHeight="1">
      <c r="A365" s="39"/>
      <c r="B365" s="45"/>
      <c r="C365" s="301" t="s">
        <v>19</v>
      </c>
      <c r="D365" s="301" t="s">
        <v>779</v>
      </c>
      <c r="E365" s="18" t="s">
        <v>19</v>
      </c>
      <c r="F365" s="302">
        <v>5.5</v>
      </c>
      <c r="G365" s="39"/>
      <c r="H365" s="45"/>
    </row>
    <row r="366" s="2" customFormat="1" ht="16.8" customHeight="1">
      <c r="A366" s="39"/>
      <c r="B366" s="45"/>
      <c r="C366" s="301" t="s">
        <v>19</v>
      </c>
      <c r="D366" s="301" t="s">
        <v>780</v>
      </c>
      <c r="E366" s="18" t="s">
        <v>19</v>
      </c>
      <c r="F366" s="302">
        <v>27</v>
      </c>
      <c r="G366" s="39"/>
      <c r="H366" s="45"/>
    </row>
    <row r="367" s="2" customFormat="1" ht="16.8" customHeight="1">
      <c r="A367" s="39"/>
      <c r="B367" s="45"/>
      <c r="C367" s="301" t="s">
        <v>175</v>
      </c>
      <c r="D367" s="301" t="s">
        <v>244</v>
      </c>
      <c r="E367" s="18" t="s">
        <v>19</v>
      </c>
      <c r="F367" s="302">
        <v>32.5</v>
      </c>
      <c r="G367" s="39"/>
      <c r="H367" s="45"/>
    </row>
    <row r="368" s="2" customFormat="1" ht="16.8" customHeight="1">
      <c r="A368" s="39"/>
      <c r="B368" s="45"/>
      <c r="C368" s="303" t="s">
        <v>1254</v>
      </c>
      <c r="D368" s="39"/>
      <c r="E368" s="39"/>
      <c r="F368" s="39"/>
      <c r="G368" s="39"/>
      <c r="H368" s="45"/>
    </row>
    <row r="369" s="2" customFormat="1" ht="16.8" customHeight="1">
      <c r="A369" s="39"/>
      <c r="B369" s="45"/>
      <c r="C369" s="301" t="s">
        <v>246</v>
      </c>
      <c r="D369" s="301" t="s">
        <v>1272</v>
      </c>
      <c r="E369" s="18" t="s">
        <v>172</v>
      </c>
      <c r="F369" s="302">
        <v>32.5</v>
      </c>
      <c r="G369" s="39"/>
      <c r="H369" s="45"/>
    </row>
    <row r="370" s="2" customFormat="1" ht="16.8" customHeight="1">
      <c r="A370" s="39"/>
      <c r="B370" s="45"/>
      <c r="C370" s="301" t="s">
        <v>421</v>
      </c>
      <c r="D370" s="301" t="s">
        <v>1273</v>
      </c>
      <c r="E370" s="18" t="s">
        <v>172</v>
      </c>
      <c r="F370" s="302">
        <v>32.5</v>
      </c>
      <c r="G370" s="39"/>
      <c r="H370" s="45"/>
    </row>
    <row r="371" s="2" customFormat="1">
      <c r="A371" s="39"/>
      <c r="B371" s="45"/>
      <c r="C371" s="301" t="s">
        <v>301</v>
      </c>
      <c r="D371" s="301" t="s">
        <v>1280</v>
      </c>
      <c r="E371" s="18" t="s">
        <v>259</v>
      </c>
      <c r="F371" s="302">
        <v>14.882999999999999</v>
      </c>
      <c r="G371" s="39"/>
      <c r="H371" s="45"/>
    </row>
    <row r="372" s="2" customFormat="1" ht="16.8" customHeight="1">
      <c r="A372" s="39"/>
      <c r="B372" s="45"/>
      <c r="C372" s="301" t="s">
        <v>591</v>
      </c>
      <c r="D372" s="301" t="s">
        <v>1291</v>
      </c>
      <c r="E372" s="18" t="s">
        <v>259</v>
      </c>
      <c r="F372" s="302">
        <v>22.187000000000001</v>
      </c>
      <c r="G372" s="39"/>
      <c r="H372" s="45"/>
    </row>
    <row r="373" s="2" customFormat="1" ht="16.8" customHeight="1">
      <c r="A373" s="39"/>
      <c r="B373" s="45"/>
      <c r="C373" s="301" t="s">
        <v>264</v>
      </c>
      <c r="D373" s="301" t="s">
        <v>1266</v>
      </c>
      <c r="E373" s="18" t="s">
        <v>259</v>
      </c>
      <c r="F373" s="302">
        <v>14.882999999999999</v>
      </c>
      <c r="G373" s="39"/>
      <c r="H373" s="45"/>
    </row>
    <row r="374" s="2" customFormat="1" ht="16.8" customHeight="1">
      <c r="A374" s="39"/>
      <c r="B374" s="45"/>
      <c r="C374" s="301" t="s">
        <v>437</v>
      </c>
      <c r="D374" s="301" t="s">
        <v>438</v>
      </c>
      <c r="E374" s="18" t="s">
        <v>259</v>
      </c>
      <c r="F374" s="302">
        <v>22.187000000000001</v>
      </c>
      <c r="G374" s="39"/>
      <c r="H374" s="45"/>
    </row>
    <row r="375" s="2" customFormat="1" ht="16.8" customHeight="1">
      <c r="A375" s="39"/>
      <c r="B375" s="45"/>
      <c r="C375" s="297" t="s">
        <v>178</v>
      </c>
      <c r="D375" s="298" t="s">
        <v>179</v>
      </c>
      <c r="E375" s="299" t="s">
        <v>180</v>
      </c>
      <c r="F375" s="300">
        <v>24</v>
      </c>
      <c r="G375" s="39"/>
      <c r="H375" s="45"/>
    </row>
    <row r="376" s="2" customFormat="1" ht="16.8" customHeight="1">
      <c r="A376" s="39"/>
      <c r="B376" s="45"/>
      <c r="C376" s="301" t="s">
        <v>19</v>
      </c>
      <c r="D376" s="301" t="s">
        <v>791</v>
      </c>
      <c r="E376" s="18" t="s">
        <v>19</v>
      </c>
      <c r="F376" s="302">
        <v>12</v>
      </c>
      <c r="G376" s="39"/>
      <c r="H376" s="45"/>
    </row>
    <row r="377" s="2" customFormat="1" ht="16.8" customHeight="1">
      <c r="A377" s="39"/>
      <c r="B377" s="45"/>
      <c r="C377" s="301" t="s">
        <v>19</v>
      </c>
      <c r="D377" s="301" t="s">
        <v>792</v>
      </c>
      <c r="E377" s="18" t="s">
        <v>19</v>
      </c>
      <c r="F377" s="302">
        <v>12</v>
      </c>
      <c r="G377" s="39"/>
      <c r="H377" s="45"/>
    </row>
    <row r="378" s="2" customFormat="1" ht="16.8" customHeight="1">
      <c r="A378" s="39"/>
      <c r="B378" s="45"/>
      <c r="C378" s="301" t="s">
        <v>178</v>
      </c>
      <c r="D378" s="301" t="s">
        <v>244</v>
      </c>
      <c r="E378" s="18" t="s">
        <v>19</v>
      </c>
      <c r="F378" s="302">
        <v>24</v>
      </c>
      <c r="G378" s="39"/>
      <c r="H378" s="45"/>
    </row>
    <row r="379" s="2" customFormat="1" ht="16.8" customHeight="1">
      <c r="A379" s="39"/>
      <c r="B379" s="45"/>
      <c r="C379" s="303" t="s">
        <v>1254</v>
      </c>
      <c r="D379" s="39"/>
      <c r="E379" s="39"/>
      <c r="F379" s="39"/>
      <c r="G379" s="39"/>
      <c r="H379" s="45"/>
    </row>
    <row r="380" s="2" customFormat="1" ht="16.8" customHeight="1">
      <c r="A380" s="39"/>
      <c r="B380" s="45"/>
      <c r="C380" s="301" t="s">
        <v>544</v>
      </c>
      <c r="D380" s="301" t="s">
        <v>1294</v>
      </c>
      <c r="E380" s="18" t="s">
        <v>180</v>
      </c>
      <c r="F380" s="302">
        <v>24</v>
      </c>
      <c r="G380" s="39"/>
      <c r="H380" s="45"/>
    </row>
    <row r="381" s="2" customFormat="1" ht="16.8" customHeight="1">
      <c r="A381" s="39"/>
      <c r="B381" s="45"/>
      <c r="C381" s="301" t="s">
        <v>378</v>
      </c>
      <c r="D381" s="301" t="s">
        <v>1275</v>
      </c>
      <c r="E381" s="18" t="s">
        <v>180</v>
      </c>
      <c r="F381" s="302">
        <v>24</v>
      </c>
      <c r="G381" s="39"/>
      <c r="H381" s="45"/>
    </row>
    <row r="382" s="2" customFormat="1">
      <c r="A382" s="39"/>
      <c r="B382" s="45"/>
      <c r="C382" s="301" t="s">
        <v>549</v>
      </c>
      <c r="D382" s="301" t="s">
        <v>1295</v>
      </c>
      <c r="E382" s="18" t="s">
        <v>259</v>
      </c>
      <c r="F382" s="302">
        <v>57.600000000000001</v>
      </c>
      <c r="G382" s="39"/>
      <c r="H382" s="45"/>
    </row>
    <row r="383" s="2" customFormat="1" ht="16.8" customHeight="1">
      <c r="A383" s="39"/>
      <c r="B383" s="45"/>
      <c r="C383" s="301" t="s">
        <v>264</v>
      </c>
      <c r="D383" s="301" t="s">
        <v>1266</v>
      </c>
      <c r="E383" s="18" t="s">
        <v>259</v>
      </c>
      <c r="F383" s="302">
        <v>143.993</v>
      </c>
      <c r="G383" s="39"/>
      <c r="H383" s="45"/>
    </row>
    <row r="384" s="2" customFormat="1" ht="16.8" customHeight="1">
      <c r="A384" s="39"/>
      <c r="B384" s="45"/>
      <c r="C384" s="301" t="s">
        <v>387</v>
      </c>
      <c r="D384" s="301" t="s">
        <v>388</v>
      </c>
      <c r="E384" s="18" t="s">
        <v>168</v>
      </c>
      <c r="F384" s="302">
        <v>3.6000000000000001</v>
      </c>
      <c r="G384" s="39"/>
      <c r="H384" s="45"/>
    </row>
    <row r="385" s="2" customFormat="1" ht="16.8" customHeight="1">
      <c r="A385" s="39"/>
      <c r="B385" s="45"/>
      <c r="C385" s="297" t="s">
        <v>182</v>
      </c>
      <c r="D385" s="298" t="s">
        <v>183</v>
      </c>
      <c r="E385" s="299" t="s">
        <v>180</v>
      </c>
      <c r="F385" s="300">
        <v>100</v>
      </c>
      <c r="G385" s="39"/>
      <c r="H385" s="45"/>
    </row>
    <row r="386" s="2" customFormat="1" ht="26.4" customHeight="1">
      <c r="A386" s="39"/>
      <c r="B386" s="45"/>
      <c r="C386" s="296" t="s">
        <v>1327</v>
      </c>
      <c r="D386" s="296" t="s">
        <v>86</v>
      </c>
      <c r="E386" s="39"/>
      <c r="F386" s="39"/>
      <c r="G386" s="39"/>
      <c r="H386" s="45"/>
    </row>
    <row r="387" s="2" customFormat="1" ht="16.8" customHeight="1">
      <c r="A387" s="39"/>
      <c r="B387" s="45"/>
      <c r="C387" s="297" t="s">
        <v>333</v>
      </c>
      <c r="D387" s="298" t="s">
        <v>640</v>
      </c>
      <c r="E387" s="299" t="s">
        <v>259</v>
      </c>
      <c r="F387" s="300">
        <v>83.332999999999998</v>
      </c>
      <c r="G387" s="39"/>
      <c r="H387" s="45"/>
    </row>
    <row r="388" s="2" customFormat="1" ht="16.8" customHeight="1">
      <c r="A388" s="39"/>
      <c r="B388" s="45"/>
      <c r="C388" s="301" t="s">
        <v>333</v>
      </c>
      <c r="D388" s="301" t="s">
        <v>915</v>
      </c>
      <c r="E388" s="18" t="s">
        <v>19</v>
      </c>
      <c r="F388" s="302">
        <v>83.332999999999998</v>
      </c>
      <c r="G388" s="39"/>
      <c r="H388" s="45"/>
    </row>
    <row r="389" s="2" customFormat="1" ht="16.8" customHeight="1">
      <c r="A389" s="39"/>
      <c r="B389" s="45"/>
      <c r="C389" s="303" t="s">
        <v>1254</v>
      </c>
      <c r="D389" s="39"/>
      <c r="E389" s="39"/>
      <c r="F389" s="39"/>
      <c r="G389" s="39"/>
      <c r="H389" s="45"/>
    </row>
    <row r="390" s="2" customFormat="1" ht="16.8" customHeight="1">
      <c r="A390" s="39"/>
      <c r="B390" s="45"/>
      <c r="C390" s="301" t="s">
        <v>687</v>
      </c>
      <c r="D390" s="301" t="s">
        <v>688</v>
      </c>
      <c r="E390" s="18" t="s">
        <v>259</v>
      </c>
      <c r="F390" s="302">
        <v>83.332999999999998</v>
      </c>
      <c r="G390" s="39"/>
      <c r="H390" s="45"/>
    </row>
    <row r="391" s="2" customFormat="1" ht="16.8" customHeight="1">
      <c r="A391" s="39"/>
      <c r="B391" s="45"/>
      <c r="C391" s="301" t="s">
        <v>452</v>
      </c>
      <c r="D391" s="301" t="s">
        <v>1271</v>
      </c>
      <c r="E391" s="18" t="s">
        <v>259</v>
      </c>
      <c r="F391" s="302">
        <v>83.332999999999998</v>
      </c>
      <c r="G391" s="39"/>
      <c r="H391" s="45"/>
    </row>
    <row r="392" s="2" customFormat="1" ht="16.8" customHeight="1">
      <c r="A392" s="39"/>
      <c r="B392" s="45"/>
      <c r="C392" s="297" t="s">
        <v>861</v>
      </c>
      <c r="D392" s="298" t="s">
        <v>497</v>
      </c>
      <c r="E392" s="299" t="s">
        <v>172</v>
      </c>
      <c r="F392" s="300">
        <v>21</v>
      </c>
      <c r="G392" s="39"/>
      <c r="H392" s="45"/>
    </row>
    <row r="393" s="2" customFormat="1" ht="16.8" customHeight="1">
      <c r="A393" s="39"/>
      <c r="B393" s="45"/>
      <c r="C393" s="301" t="s">
        <v>19</v>
      </c>
      <c r="D393" s="301" t="s">
        <v>931</v>
      </c>
      <c r="E393" s="18" t="s">
        <v>19</v>
      </c>
      <c r="F393" s="302">
        <v>9.5</v>
      </c>
      <c r="G393" s="39"/>
      <c r="H393" s="45"/>
    </row>
    <row r="394" s="2" customFormat="1" ht="16.8" customHeight="1">
      <c r="A394" s="39"/>
      <c r="B394" s="45"/>
      <c r="C394" s="301" t="s">
        <v>19</v>
      </c>
      <c r="D394" s="301" t="s">
        <v>932</v>
      </c>
      <c r="E394" s="18" t="s">
        <v>19</v>
      </c>
      <c r="F394" s="302">
        <v>9.5</v>
      </c>
      <c r="G394" s="39"/>
      <c r="H394" s="45"/>
    </row>
    <row r="395" s="2" customFormat="1" ht="16.8" customHeight="1">
      <c r="A395" s="39"/>
      <c r="B395" s="45"/>
      <c r="C395" s="301" t="s">
        <v>19</v>
      </c>
      <c r="D395" s="301" t="s">
        <v>933</v>
      </c>
      <c r="E395" s="18" t="s">
        <v>19</v>
      </c>
      <c r="F395" s="302">
        <v>2</v>
      </c>
      <c r="G395" s="39"/>
      <c r="H395" s="45"/>
    </row>
    <row r="396" s="2" customFormat="1" ht="16.8" customHeight="1">
      <c r="A396" s="39"/>
      <c r="B396" s="45"/>
      <c r="C396" s="301" t="s">
        <v>861</v>
      </c>
      <c r="D396" s="301" t="s">
        <v>244</v>
      </c>
      <c r="E396" s="18" t="s">
        <v>19</v>
      </c>
      <c r="F396" s="302">
        <v>21</v>
      </c>
      <c r="G396" s="39"/>
      <c r="H396" s="45"/>
    </row>
    <row r="397" s="2" customFormat="1" ht="16.8" customHeight="1">
      <c r="A397" s="39"/>
      <c r="B397" s="45"/>
      <c r="C397" s="303" t="s">
        <v>1254</v>
      </c>
      <c r="D397" s="39"/>
      <c r="E397" s="39"/>
      <c r="F397" s="39"/>
      <c r="G397" s="39"/>
      <c r="H397" s="45"/>
    </row>
    <row r="398" s="2" customFormat="1" ht="16.8" customHeight="1">
      <c r="A398" s="39"/>
      <c r="B398" s="45"/>
      <c r="C398" s="301" t="s">
        <v>425</v>
      </c>
      <c r="D398" s="301" t="s">
        <v>1269</v>
      </c>
      <c r="E398" s="18" t="s">
        <v>172</v>
      </c>
      <c r="F398" s="302">
        <v>21</v>
      </c>
      <c r="G398" s="39"/>
      <c r="H398" s="45"/>
    </row>
    <row r="399" s="2" customFormat="1" ht="16.8" customHeight="1">
      <c r="A399" s="39"/>
      <c r="B399" s="45"/>
      <c r="C399" s="301" t="s">
        <v>429</v>
      </c>
      <c r="D399" s="301" t="s">
        <v>1270</v>
      </c>
      <c r="E399" s="18" t="s">
        <v>172</v>
      </c>
      <c r="F399" s="302">
        <v>21</v>
      </c>
      <c r="G399" s="39"/>
      <c r="H399" s="45"/>
    </row>
    <row r="400" s="2" customFormat="1" ht="16.8" customHeight="1">
      <c r="A400" s="39"/>
      <c r="B400" s="45"/>
      <c r="C400" s="301" t="s">
        <v>452</v>
      </c>
      <c r="D400" s="301" t="s">
        <v>1271</v>
      </c>
      <c r="E400" s="18" t="s">
        <v>259</v>
      </c>
      <c r="F400" s="302">
        <v>14.41</v>
      </c>
      <c r="G400" s="39"/>
      <c r="H400" s="45"/>
    </row>
    <row r="401" s="2" customFormat="1" ht="16.8" customHeight="1">
      <c r="A401" s="39"/>
      <c r="B401" s="45"/>
      <c r="C401" s="301" t="s">
        <v>437</v>
      </c>
      <c r="D401" s="301" t="s">
        <v>438</v>
      </c>
      <c r="E401" s="18" t="s">
        <v>259</v>
      </c>
      <c r="F401" s="302">
        <v>14.41</v>
      </c>
      <c r="G401" s="39"/>
      <c r="H401" s="45"/>
    </row>
    <row r="402" s="2" customFormat="1" ht="16.8" customHeight="1">
      <c r="A402" s="39"/>
      <c r="B402" s="45"/>
      <c r="C402" s="301" t="s">
        <v>433</v>
      </c>
      <c r="D402" s="301" t="s">
        <v>434</v>
      </c>
      <c r="E402" s="18" t="s">
        <v>172</v>
      </c>
      <c r="F402" s="302">
        <v>21</v>
      </c>
      <c r="G402" s="39"/>
      <c r="H402" s="45"/>
    </row>
    <row r="403" s="2" customFormat="1" ht="16.8" customHeight="1">
      <c r="A403" s="39"/>
      <c r="B403" s="45"/>
      <c r="C403" s="297" t="s">
        <v>499</v>
      </c>
      <c r="D403" s="298" t="s">
        <v>500</v>
      </c>
      <c r="E403" s="299" t="s">
        <v>180</v>
      </c>
      <c r="F403" s="300">
        <v>16.800000000000001</v>
      </c>
      <c r="G403" s="39"/>
      <c r="H403" s="45"/>
    </row>
    <row r="404" s="2" customFormat="1" ht="16.8" customHeight="1">
      <c r="A404" s="39"/>
      <c r="B404" s="45"/>
      <c r="C404" s="301" t="s">
        <v>19</v>
      </c>
      <c r="D404" s="301" t="s">
        <v>1328</v>
      </c>
      <c r="E404" s="18" t="s">
        <v>19</v>
      </c>
      <c r="F404" s="302">
        <v>8.4000000000000004</v>
      </c>
      <c r="G404" s="39"/>
      <c r="H404" s="45"/>
    </row>
    <row r="405" s="2" customFormat="1" ht="16.8" customHeight="1">
      <c r="A405" s="39"/>
      <c r="B405" s="45"/>
      <c r="C405" s="301" t="s">
        <v>19</v>
      </c>
      <c r="D405" s="301" t="s">
        <v>1329</v>
      </c>
      <c r="E405" s="18" t="s">
        <v>19</v>
      </c>
      <c r="F405" s="302">
        <v>8.4000000000000004</v>
      </c>
      <c r="G405" s="39"/>
      <c r="H405" s="45"/>
    </row>
    <row r="406" s="2" customFormat="1" ht="16.8" customHeight="1">
      <c r="A406" s="39"/>
      <c r="B406" s="45"/>
      <c r="C406" s="301" t="s">
        <v>19</v>
      </c>
      <c r="D406" s="301" t="s">
        <v>244</v>
      </c>
      <c r="E406" s="18" t="s">
        <v>19</v>
      </c>
      <c r="F406" s="302">
        <v>16.800000000000001</v>
      </c>
      <c r="G406" s="39"/>
      <c r="H406" s="45"/>
    </row>
    <row r="407" s="2" customFormat="1" ht="16.8" customHeight="1">
      <c r="A407" s="39"/>
      <c r="B407" s="45"/>
      <c r="C407" s="303" t="s">
        <v>1254</v>
      </c>
      <c r="D407" s="39"/>
      <c r="E407" s="39"/>
      <c r="F407" s="39"/>
      <c r="G407" s="39"/>
      <c r="H407" s="45"/>
    </row>
    <row r="408" s="2" customFormat="1" ht="16.8" customHeight="1">
      <c r="A408" s="39"/>
      <c r="B408" s="45"/>
      <c r="C408" s="301" t="s">
        <v>898</v>
      </c>
      <c r="D408" s="301" t="s">
        <v>1330</v>
      </c>
      <c r="E408" s="18" t="s">
        <v>238</v>
      </c>
      <c r="F408" s="302">
        <v>42</v>
      </c>
      <c r="G408" s="39"/>
      <c r="H408" s="45"/>
    </row>
    <row r="409" s="2" customFormat="1" ht="16.8" customHeight="1">
      <c r="A409" s="39"/>
      <c r="B409" s="45"/>
      <c r="C409" s="301" t="s">
        <v>909</v>
      </c>
      <c r="D409" s="301" t="s">
        <v>1331</v>
      </c>
      <c r="E409" s="18" t="s">
        <v>697</v>
      </c>
      <c r="F409" s="302">
        <v>68</v>
      </c>
      <c r="G409" s="39"/>
      <c r="H409" s="45"/>
    </row>
    <row r="410" s="2" customFormat="1" ht="16.8" customHeight="1">
      <c r="A410" s="39"/>
      <c r="B410" s="45"/>
      <c r="C410" s="301" t="s">
        <v>378</v>
      </c>
      <c r="D410" s="301" t="s">
        <v>1275</v>
      </c>
      <c r="E410" s="18" t="s">
        <v>180</v>
      </c>
      <c r="F410" s="302">
        <v>16.800000000000001</v>
      </c>
      <c r="G410" s="39"/>
      <c r="H410" s="45"/>
    </row>
    <row r="411" s="2" customFormat="1" ht="16.8" customHeight="1">
      <c r="A411" s="39"/>
      <c r="B411" s="45"/>
      <c r="C411" s="301" t="s">
        <v>670</v>
      </c>
      <c r="D411" s="301" t="s">
        <v>1313</v>
      </c>
      <c r="E411" s="18" t="s">
        <v>168</v>
      </c>
      <c r="F411" s="302">
        <v>6.7199999999999998</v>
      </c>
      <c r="G411" s="39"/>
      <c r="H411" s="45"/>
    </row>
    <row r="412" s="2" customFormat="1">
      <c r="A412" s="39"/>
      <c r="B412" s="45"/>
      <c r="C412" s="301" t="s">
        <v>275</v>
      </c>
      <c r="D412" s="301" t="s">
        <v>1276</v>
      </c>
      <c r="E412" s="18" t="s">
        <v>259</v>
      </c>
      <c r="F412" s="302">
        <v>32.460000000000001</v>
      </c>
      <c r="G412" s="39"/>
      <c r="H412" s="45"/>
    </row>
    <row r="413" s="2" customFormat="1" ht="16.8" customHeight="1">
      <c r="A413" s="39"/>
      <c r="B413" s="45"/>
      <c r="C413" s="301" t="s">
        <v>591</v>
      </c>
      <c r="D413" s="301" t="s">
        <v>1291</v>
      </c>
      <c r="E413" s="18" t="s">
        <v>259</v>
      </c>
      <c r="F413" s="302">
        <v>2.1070000000000002</v>
      </c>
      <c r="G413" s="39"/>
      <c r="H413" s="45"/>
    </row>
    <row r="414" s="2" customFormat="1">
      <c r="A414" s="39"/>
      <c r="B414" s="45"/>
      <c r="C414" s="301" t="s">
        <v>395</v>
      </c>
      <c r="D414" s="301" t="s">
        <v>1277</v>
      </c>
      <c r="E414" s="18" t="s">
        <v>259</v>
      </c>
      <c r="F414" s="302">
        <v>35.951999999999998</v>
      </c>
      <c r="G414" s="39"/>
      <c r="H414" s="45"/>
    </row>
    <row r="415" s="2" customFormat="1" ht="16.8" customHeight="1">
      <c r="A415" s="39"/>
      <c r="B415" s="45"/>
      <c r="C415" s="301" t="s">
        <v>351</v>
      </c>
      <c r="D415" s="301" t="s">
        <v>352</v>
      </c>
      <c r="E415" s="18" t="s">
        <v>238</v>
      </c>
      <c r="F415" s="302">
        <v>136</v>
      </c>
      <c r="G415" s="39"/>
      <c r="H415" s="45"/>
    </row>
    <row r="416" s="2" customFormat="1" ht="16.8" customHeight="1">
      <c r="A416" s="39"/>
      <c r="B416" s="45"/>
      <c r="C416" s="301" t="s">
        <v>382</v>
      </c>
      <c r="D416" s="301" t="s">
        <v>383</v>
      </c>
      <c r="E416" s="18" t="s">
        <v>180</v>
      </c>
      <c r="F416" s="302">
        <v>16.800000000000001</v>
      </c>
      <c r="G416" s="39"/>
      <c r="H416" s="45"/>
    </row>
    <row r="417" s="2" customFormat="1" ht="16.8" customHeight="1">
      <c r="A417" s="39"/>
      <c r="B417" s="45"/>
      <c r="C417" s="301" t="s">
        <v>447</v>
      </c>
      <c r="D417" s="301" t="s">
        <v>448</v>
      </c>
      <c r="E417" s="18" t="s">
        <v>180</v>
      </c>
      <c r="F417" s="302">
        <v>33.600000000000001</v>
      </c>
      <c r="G417" s="39"/>
      <c r="H417" s="45"/>
    </row>
    <row r="418" s="2" customFormat="1" ht="16.8" customHeight="1">
      <c r="A418" s="39"/>
      <c r="B418" s="45"/>
      <c r="C418" s="301" t="s">
        <v>387</v>
      </c>
      <c r="D418" s="301" t="s">
        <v>388</v>
      </c>
      <c r="E418" s="18" t="s">
        <v>168</v>
      </c>
      <c r="F418" s="302">
        <v>0.95799999999999996</v>
      </c>
      <c r="G418" s="39"/>
      <c r="H418" s="45"/>
    </row>
    <row r="419" s="2" customFormat="1" ht="16.8" customHeight="1">
      <c r="A419" s="39"/>
      <c r="B419" s="45"/>
      <c r="C419" s="297" t="s">
        <v>166</v>
      </c>
      <c r="D419" s="298" t="s">
        <v>167</v>
      </c>
      <c r="E419" s="299" t="s">
        <v>168</v>
      </c>
      <c r="F419" s="300">
        <v>69.560000000000002</v>
      </c>
      <c r="G419" s="39"/>
      <c r="H419" s="45"/>
    </row>
    <row r="420" s="2" customFormat="1" ht="16.8" customHeight="1">
      <c r="A420" s="39"/>
      <c r="B420" s="45"/>
      <c r="C420" s="301" t="s">
        <v>19</v>
      </c>
      <c r="D420" s="301" t="s">
        <v>326</v>
      </c>
      <c r="E420" s="18" t="s">
        <v>19</v>
      </c>
      <c r="F420" s="302">
        <v>69.560000000000002</v>
      </c>
      <c r="G420" s="39"/>
      <c r="H420" s="45"/>
    </row>
    <row r="421" s="2" customFormat="1" ht="16.8" customHeight="1">
      <c r="A421" s="39"/>
      <c r="B421" s="45"/>
      <c r="C421" s="301" t="s">
        <v>166</v>
      </c>
      <c r="D421" s="301" t="s">
        <v>244</v>
      </c>
      <c r="E421" s="18" t="s">
        <v>19</v>
      </c>
      <c r="F421" s="302">
        <v>69.560000000000002</v>
      </c>
      <c r="G421" s="39"/>
      <c r="H421" s="45"/>
    </row>
    <row r="422" s="2" customFormat="1" ht="16.8" customHeight="1">
      <c r="A422" s="39"/>
      <c r="B422" s="45"/>
      <c r="C422" s="303" t="s">
        <v>1254</v>
      </c>
      <c r="D422" s="39"/>
      <c r="E422" s="39"/>
      <c r="F422" s="39"/>
      <c r="G422" s="39"/>
      <c r="H422" s="45"/>
    </row>
    <row r="423" s="2" customFormat="1" ht="16.8" customHeight="1">
      <c r="A423" s="39"/>
      <c r="B423" s="45"/>
      <c r="C423" s="301" t="s">
        <v>323</v>
      </c>
      <c r="D423" s="301" t="s">
        <v>1262</v>
      </c>
      <c r="E423" s="18" t="s">
        <v>168</v>
      </c>
      <c r="F423" s="302">
        <v>69.560000000000002</v>
      </c>
      <c r="G423" s="39"/>
      <c r="H423" s="45"/>
    </row>
    <row r="424" s="2" customFormat="1" ht="16.8" customHeight="1">
      <c r="A424" s="39"/>
      <c r="B424" s="45"/>
      <c r="C424" s="301" t="s">
        <v>687</v>
      </c>
      <c r="D424" s="301" t="s">
        <v>688</v>
      </c>
      <c r="E424" s="18" t="s">
        <v>259</v>
      </c>
      <c r="F424" s="302">
        <v>83.332999999999998</v>
      </c>
      <c r="G424" s="39"/>
      <c r="H424" s="45"/>
    </row>
    <row r="425" s="2" customFormat="1" ht="16.8" customHeight="1">
      <c r="A425" s="39"/>
      <c r="B425" s="45"/>
      <c r="C425" s="297" t="s">
        <v>717</v>
      </c>
      <c r="D425" s="298" t="s">
        <v>764</v>
      </c>
      <c r="E425" s="299" t="s">
        <v>19</v>
      </c>
      <c r="F425" s="300">
        <v>198</v>
      </c>
      <c r="G425" s="39"/>
      <c r="H425" s="45"/>
    </row>
    <row r="426" s="2" customFormat="1" ht="16.8" customHeight="1">
      <c r="A426" s="39"/>
      <c r="B426" s="45"/>
      <c r="C426" s="301" t="s">
        <v>717</v>
      </c>
      <c r="D426" s="301" t="s">
        <v>923</v>
      </c>
      <c r="E426" s="18" t="s">
        <v>19</v>
      </c>
      <c r="F426" s="302">
        <v>198</v>
      </c>
      <c r="G426" s="39"/>
      <c r="H426" s="45"/>
    </row>
    <row r="427" s="2" customFormat="1" ht="16.8" customHeight="1">
      <c r="A427" s="39"/>
      <c r="B427" s="45"/>
      <c r="C427" s="303" t="s">
        <v>1254</v>
      </c>
      <c r="D427" s="39"/>
      <c r="E427" s="39"/>
      <c r="F427" s="39"/>
      <c r="G427" s="39"/>
      <c r="H427" s="45"/>
    </row>
    <row r="428" s="2" customFormat="1" ht="16.8" customHeight="1">
      <c r="A428" s="39"/>
      <c r="B428" s="45"/>
      <c r="C428" s="301" t="s">
        <v>323</v>
      </c>
      <c r="D428" s="301" t="s">
        <v>1262</v>
      </c>
      <c r="E428" s="18" t="s">
        <v>168</v>
      </c>
      <c r="F428" s="302">
        <v>198</v>
      </c>
      <c r="G428" s="39"/>
      <c r="H428" s="45"/>
    </row>
    <row r="429" s="2" customFormat="1" ht="16.8" customHeight="1">
      <c r="A429" s="39"/>
      <c r="B429" s="45"/>
      <c r="C429" s="301" t="s">
        <v>452</v>
      </c>
      <c r="D429" s="301" t="s">
        <v>1271</v>
      </c>
      <c r="E429" s="18" t="s">
        <v>259</v>
      </c>
      <c r="F429" s="302">
        <v>237.59999999999999</v>
      </c>
      <c r="G429" s="39"/>
      <c r="H429" s="45"/>
    </row>
    <row r="430" s="2" customFormat="1" ht="16.8" customHeight="1">
      <c r="A430" s="39"/>
      <c r="B430" s="45"/>
      <c r="C430" s="301" t="s">
        <v>687</v>
      </c>
      <c r="D430" s="301" t="s">
        <v>688</v>
      </c>
      <c r="E430" s="18" t="s">
        <v>259</v>
      </c>
      <c r="F430" s="302">
        <v>237.20400000000001</v>
      </c>
      <c r="G430" s="39"/>
      <c r="H430" s="45"/>
    </row>
    <row r="431" s="2" customFormat="1" ht="16.8" customHeight="1">
      <c r="A431" s="39"/>
      <c r="B431" s="45"/>
      <c r="C431" s="297" t="s">
        <v>320</v>
      </c>
      <c r="D431" s="298" t="s">
        <v>1263</v>
      </c>
      <c r="E431" s="299" t="s">
        <v>168</v>
      </c>
      <c r="F431" s="300">
        <v>69.560000000000002</v>
      </c>
      <c r="G431" s="39"/>
      <c r="H431" s="45"/>
    </row>
    <row r="432" s="2" customFormat="1" ht="16.8" customHeight="1">
      <c r="A432" s="39"/>
      <c r="B432" s="45"/>
      <c r="C432" s="301" t="s">
        <v>320</v>
      </c>
      <c r="D432" s="301" t="s">
        <v>914</v>
      </c>
      <c r="E432" s="18" t="s">
        <v>19</v>
      </c>
      <c r="F432" s="302">
        <v>69.560000000000002</v>
      </c>
      <c r="G432" s="39"/>
      <c r="H432" s="45"/>
    </row>
    <row r="433" s="2" customFormat="1" ht="16.8" customHeight="1">
      <c r="A433" s="39"/>
      <c r="B433" s="45"/>
      <c r="C433" s="303" t="s">
        <v>1254</v>
      </c>
      <c r="D433" s="39"/>
      <c r="E433" s="39"/>
      <c r="F433" s="39"/>
      <c r="G433" s="39"/>
      <c r="H433" s="45"/>
    </row>
    <row r="434" s="2" customFormat="1" ht="16.8" customHeight="1">
      <c r="A434" s="39"/>
      <c r="B434" s="45"/>
      <c r="C434" s="301" t="s">
        <v>317</v>
      </c>
      <c r="D434" s="301" t="s">
        <v>1264</v>
      </c>
      <c r="E434" s="18" t="s">
        <v>168</v>
      </c>
      <c r="F434" s="302">
        <v>69.560000000000002</v>
      </c>
      <c r="G434" s="39"/>
      <c r="H434" s="45"/>
    </row>
    <row r="435" s="2" customFormat="1" ht="16.8" customHeight="1">
      <c r="A435" s="39"/>
      <c r="B435" s="45"/>
      <c r="C435" s="301" t="s">
        <v>323</v>
      </c>
      <c r="D435" s="301" t="s">
        <v>1262</v>
      </c>
      <c r="E435" s="18" t="s">
        <v>168</v>
      </c>
      <c r="F435" s="302">
        <v>69.560000000000002</v>
      </c>
      <c r="G435" s="39"/>
      <c r="H435" s="45"/>
    </row>
    <row r="436" s="2" customFormat="1">
      <c r="A436" s="39"/>
      <c r="B436" s="45"/>
      <c r="C436" s="301" t="s">
        <v>301</v>
      </c>
      <c r="D436" s="301" t="s">
        <v>1280</v>
      </c>
      <c r="E436" s="18" t="s">
        <v>259</v>
      </c>
      <c r="F436" s="302">
        <v>125.208</v>
      </c>
      <c r="G436" s="39"/>
      <c r="H436" s="45"/>
    </row>
    <row r="437" s="2" customFormat="1" ht="16.8" customHeight="1">
      <c r="A437" s="39"/>
      <c r="B437" s="45"/>
      <c r="C437" s="301" t="s">
        <v>264</v>
      </c>
      <c r="D437" s="301" t="s">
        <v>1266</v>
      </c>
      <c r="E437" s="18" t="s">
        <v>259</v>
      </c>
      <c r="F437" s="302">
        <v>125.208</v>
      </c>
      <c r="G437" s="39"/>
      <c r="H437" s="45"/>
    </row>
    <row r="438" s="2" customFormat="1" ht="16.8" customHeight="1">
      <c r="A438" s="39"/>
      <c r="B438" s="45"/>
      <c r="C438" s="297" t="s">
        <v>673</v>
      </c>
      <c r="D438" s="298" t="s">
        <v>1267</v>
      </c>
      <c r="E438" s="299" t="s">
        <v>19</v>
      </c>
      <c r="F438" s="300">
        <v>6.7199999999999998</v>
      </c>
      <c r="G438" s="39"/>
      <c r="H438" s="45"/>
    </row>
    <row r="439" s="2" customFormat="1" ht="16.8" customHeight="1">
      <c r="A439" s="39"/>
      <c r="B439" s="45"/>
      <c r="C439" s="301" t="s">
        <v>673</v>
      </c>
      <c r="D439" s="301" t="s">
        <v>674</v>
      </c>
      <c r="E439" s="18" t="s">
        <v>19</v>
      </c>
      <c r="F439" s="302">
        <v>6.7199999999999998</v>
      </c>
      <c r="G439" s="39"/>
      <c r="H439" s="45"/>
    </row>
    <row r="440" s="2" customFormat="1" ht="16.8" customHeight="1">
      <c r="A440" s="39"/>
      <c r="B440" s="45"/>
      <c r="C440" s="303" t="s">
        <v>1254</v>
      </c>
      <c r="D440" s="39"/>
      <c r="E440" s="39"/>
      <c r="F440" s="39"/>
      <c r="G440" s="39"/>
      <c r="H440" s="45"/>
    </row>
    <row r="441" s="2" customFormat="1" ht="16.8" customHeight="1">
      <c r="A441" s="39"/>
      <c r="B441" s="45"/>
      <c r="C441" s="301" t="s">
        <v>670</v>
      </c>
      <c r="D441" s="301" t="s">
        <v>1313</v>
      </c>
      <c r="E441" s="18" t="s">
        <v>168</v>
      </c>
      <c r="F441" s="302">
        <v>6.7199999999999998</v>
      </c>
      <c r="G441" s="39"/>
      <c r="H441" s="45"/>
    </row>
    <row r="442" s="2" customFormat="1">
      <c r="A442" s="39"/>
      <c r="B442" s="45"/>
      <c r="C442" s="301" t="s">
        <v>301</v>
      </c>
      <c r="D442" s="301" t="s">
        <v>1280</v>
      </c>
      <c r="E442" s="18" t="s">
        <v>259</v>
      </c>
      <c r="F442" s="302">
        <v>35.097999999999999</v>
      </c>
      <c r="G442" s="39"/>
      <c r="H442" s="45"/>
    </row>
    <row r="443" s="2" customFormat="1" ht="16.8" customHeight="1">
      <c r="A443" s="39"/>
      <c r="B443" s="45"/>
      <c r="C443" s="301" t="s">
        <v>264</v>
      </c>
      <c r="D443" s="301" t="s">
        <v>1266</v>
      </c>
      <c r="E443" s="18" t="s">
        <v>259</v>
      </c>
      <c r="F443" s="302">
        <v>35.097999999999999</v>
      </c>
      <c r="G443" s="39"/>
      <c r="H443" s="45"/>
    </row>
    <row r="444" s="2" customFormat="1" ht="16.8" customHeight="1">
      <c r="A444" s="39"/>
      <c r="B444" s="45"/>
      <c r="C444" s="297" t="s">
        <v>170</v>
      </c>
      <c r="D444" s="298" t="s">
        <v>171</v>
      </c>
      <c r="E444" s="299" t="s">
        <v>172</v>
      </c>
      <c r="F444" s="300">
        <v>39</v>
      </c>
      <c r="G444" s="39"/>
      <c r="H444" s="45"/>
    </row>
    <row r="445" s="2" customFormat="1" ht="16.8" customHeight="1">
      <c r="A445" s="39"/>
      <c r="B445" s="45"/>
      <c r="C445" s="301" t="s">
        <v>19</v>
      </c>
      <c r="D445" s="301" t="s">
        <v>878</v>
      </c>
      <c r="E445" s="18" t="s">
        <v>19</v>
      </c>
      <c r="F445" s="302">
        <v>12.5</v>
      </c>
      <c r="G445" s="39"/>
      <c r="H445" s="45"/>
    </row>
    <row r="446" s="2" customFormat="1" ht="16.8" customHeight="1">
      <c r="A446" s="39"/>
      <c r="B446" s="45"/>
      <c r="C446" s="301" t="s">
        <v>19</v>
      </c>
      <c r="D446" s="301" t="s">
        <v>879</v>
      </c>
      <c r="E446" s="18" t="s">
        <v>19</v>
      </c>
      <c r="F446" s="302">
        <v>12.5</v>
      </c>
      <c r="G446" s="39"/>
      <c r="H446" s="45"/>
    </row>
    <row r="447" s="2" customFormat="1" ht="16.8" customHeight="1">
      <c r="A447" s="39"/>
      <c r="B447" s="45"/>
      <c r="C447" s="301" t="s">
        <v>19</v>
      </c>
      <c r="D447" s="301" t="s">
        <v>880</v>
      </c>
      <c r="E447" s="18" t="s">
        <v>19</v>
      </c>
      <c r="F447" s="302">
        <v>14</v>
      </c>
      <c r="G447" s="39"/>
      <c r="H447" s="45"/>
    </row>
    <row r="448" s="2" customFormat="1" ht="16.8" customHeight="1">
      <c r="A448" s="39"/>
      <c r="B448" s="45"/>
      <c r="C448" s="301" t="s">
        <v>170</v>
      </c>
      <c r="D448" s="301" t="s">
        <v>244</v>
      </c>
      <c r="E448" s="18" t="s">
        <v>19</v>
      </c>
      <c r="F448" s="302">
        <v>39</v>
      </c>
      <c r="G448" s="39"/>
      <c r="H448" s="45"/>
    </row>
    <row r="449" s="2" customFormat="1" ht="16.8" customHeight="1">
      <c r="A449" s="39"/>
      <c r="B449" s="45"/>
      <c r="C449" s="303" t="s">
        <v>1254</v>
      </c>
      <c r="D449" s="39"/>
      <c r="E449" s="39"/>
      <c r="F449" s="39"/>
      <c r="G449" s="39"/>
      <c r="H449" s="45"/>
    </row>
    <row r="450" s="2" customFormat="1" ht="16.8" customHeight="1">
      <c r="A450" s="39"/>
      <c r="B450" s="45"/>
      <c r="C450" s="301" t="s">
        <v>251</v>
      </c>
      <c r="D450" s="301" t="s">
        <v>1268</v>
      </c>
      <c r="E450" s="18" t="s">
        <v>172</v>
      </c>
      <c r="F450" s="302">
        <v>39</v>
      </c>
      <c r="G450" s="39"/>
      <c r="H450" s="45"/>
    </row>
    <row r="451" s="2" customFormat="1">
      <c r="A451" s="39"/>
      <c r="B451" s="45"/>
      <c r="C451" s="301" t="s">
        <v>301</v>
      </c>
      <c r="D451" s="301" t="s">
        <v>1280</v>
      </c>
      <c r="E451" s="18" t="s">
        <v>259</v>
      </c>
      <c r="F451" s="302">
        <v>35.097999999999999</v>
      </c>
      <c r="G451" s="39"/>
      <c r="H451" s="45"/>
    </row>
    <row r="452" s="2" customFormat="1" ht="16.8" customHeight="1">
      <c r="A452" s="39"/>
      <c r="B452" s="45"/>
      <c r="C452" s="301" t="s">
        <v>264</v>
      </c>
      <c r="D452" s="301" t="s">
        <v>1266</v>
      </c>
      <c r="E452" s="18" t="s">
        <v>259</v>
      </c>
      <c r="F452" s="302">
        <v>35.097999999999999</v>
      </c>
      <c r="G452" s="39"/>
      <c r="H452" s="45"/>
    </row>
    <row r="453" s="2" customFormat="1" ht="16.8" customHeight="1">
      <c r="A453" s="39"/>
      <c r="B453" s="45"/>
      <c r="C453" s="297" t="s">
        <v>175</v>
      </c>
      <c r="D453" s="298" t="s">
        <v>176</v>
      </c>
      <c r="E453" s="299" t="s">
        <v>19</v>
      </c>
      <c r="F453" s="300">
        <v>47</v>
      </c>
      <c r="G453" s="39"/>
      <c r="H453" s="45"/>
    </row>
    <row r="454" s="2" customFormat="1" ht="16.8" customHeight="1">
      <c r="A454" s="39"/>
      <c r="B454" s="45"/>
      <c r="C454" s="301" t="s">
        <v>19</v>
      </c>
      <c r="D454" s="301" t="s">
        <v>876</v>
      </c>
      <c r="E454" s="18" t="s">
        <v>19</v>
      </c>
      <c r="F454" s="302">
        <v>14.5</v>
      </c>
      <c r="G454" s="39"/>
      <c r="H454" s="45"/>
    </row>
    <row r="455" s="2" customFormat="1" ht="16.8" customHeight="1">
      <c r="A455" s="39"/>
      <c r="B455" s="45"/>
      <c r="C455" s="301" t="s">
        <v>19</v>
      </c>
      <c r="D455" s="301" t="s">
        <v>877</v>
      </c>
      <c r="E455" s="18" t="s">
        <v>19</v>
      </c>
      <c r="F455" s="302">
        <v>32.5</v>
      </c>
      <c r="G455" s="39"/>
      <c r="H455" s="45"/>
    </row>
    <row r="456" s="2" customFormat="1" ht="16.8" customHeight="1">
      <c r="A456" s="39"/>
      <c r="B456" s="45"/>
      <c r="C456" s="301" t="s">
        <v>175</v>
      </c>
      <c r="D456" s="301" t="s">
        <v>244</v>
      </c>
      <c r="E456" s="18" t="s">
        <v>19</v>
      </c>
      <c r="F456" s="302">
        <v>47</v>
      </c>
      <c r="G456" s="39"/>
      <c r="H456" s="45"/>
    </row>
    <row r="457" s="2" customFormat="1" ht="16.8" customHeight="1">
      <c r="A457" s="39"/>
      <c r="B457" s="45"/>
      <c r="C457" s="303" t="s">
        <v>1254</v>
      </c>
      <c r="D457" s="39"/>
      <c r="E457" s="39"/>
      <c r="F457" s="39"/>
      <c r="G457" s="39"/>
      <c r="H457" s="45"/>
    </row>
    <row r="458" s="2" customFormat="1" ht="16.8" customHeight="1">
      <c r="A458" s="39"/>
      <c r="B458" s="45"/>
      <c r="C458" s="301" t="s">
        <v>246</v>
      </c>
      <c r="D458" s="301" t="s">
        <v>1272</v>
      </c>
      <c r="E458" s="18" t="s">
        <v>172</v>
      </c>
      <c r="F458" s="302">
        <v>47</v>
      </c>
      <c r="G458" s="39"/>
      <c r="H458" s="45"/>
    </row>
    <row r="459" s="2" customFormat="1">
      <c r="A459" s="39"/>
      <c r="B459" s="45"/>
      <c r="C459" s="301" t="s">
        <v>301</v>
      </c>
      <c r="D459" s="301" t="s">
        <v>1280</v>
      </c>
      <c r="E459" s="18" t="s">
        <v>259</v>
      </c>
      <c r="F459" s="302">
        <v>35.097999999999999</v>
      </c>
      <c r="G459" s="39"/>
      <c r="H459" s="45"/>
    </row>
    <row r="460" s="2" customFormat="1" ht="16.8" customHeight="1">
      <c r="A460" s="39"/>
      <c r="B460" s="45"/>
      <c r="C460" s="301" t="s">
        <v>452</v>
      </c>
      <c r="D460" s="301" t="s">
        <v>1271</v>
      </c>
      <c r="E460" s="18" t="s">
        <v>259</v>
      </c>
      <c r="F460" s="302">
        <v>14.41</v>
      </c>
      <c r="G460" s="39"/>
      <c r="H460" s="45"/>
    </row>
    <row r="461" s="2" customFormat="1" ht="16.8" customHeight="1">
      <c r="A461" s="39"/>
      <c r="B461" s="45"/>
      <c r="C461" s="301" t="s">
        <v>264</v>
      </c>
      <c r="D461" s="301" t="s">
        <v>1266</v>
      </c>
      <c r="E461" s="18" t="s">
        <v>259</v>
      </c>
      <c r="F461" s="302">
        <v>35.097999999999999</v>
      </c>
      <c r="G461" s="39"/>
      <c r="H461" s="45"/>
    </row>
    <row r="462" s="2" customFormat="1" ht="16.8" customHeight="1">
      <c r="A462" s="39"/>
      <c r="B462" s="45"/>
      <c r="C462" s="301" t="s">
        <v>437</v>
      </c>
      <c r="D462" s="301" t="s">
        <v>438</v>
      </c>
      <c r="E462" s="18" t="s">
        <v>259</v>
      </c>
      <c r="F462" s="302">
        <v>14.41</v>
      </c>
      <c r="G462" s="39"/>
      <c r="H462" s="45"/>
    </row>
    <row r="463" s="2" customFormat="1" ht="16.8" customHeight="1">
      <c r="A463" s="39"/>
      <c r="B463" s="45"/>
      <c r="C463" s="297" t="s">
        <v>178</v>
      </c>
      <c r="D463" s="298" t="s">
        <v>1332</v>
      </c>
      <c r="E463" s="299" t="s">
        <v>180</v>
      </c>
      <c r="F463" s="300">
        <v>18</v>
      </c>
      <c r="G463" s="39"/>
      <c r="H463" s="45"/>
    </row>
    <row r="464" s="2" customFormat="1" ht="16.8" customHeight="1">
      <c r="A464" s="39"/>
      <c r="B464" s="45"/>
      <c r="C464" s="301" t="s">
        <v>19</v>
      </c>
      <c r="D464" s="301" t="s">
        <v>1333</v>
      </c>
      <c r="E464" s="18" t="s">
        <v>19</v>
      </c>
      <c r="F464" s="302">
        <v>9</v>
      </c>
      <c r="G464" s="39"/>
      <c r="H464" s="45"/>
    </row>
    <row r="465" s="2" customFormat="1" ht="16.8" customHeight="1">
      <c r="A465" s="39"/>
      <c r="B465" s="45"/>
      <c r="C465" s="301" t="s">
        <v>19</v>
      </c>
      <c r="D465" s="301" t="s">
        <v>1334</v>
      </c>
      <c r="E465" s="18" t="s">
        <v>19</v>
      </c>
      <c r="F465" s="302">
        <v>9</v>
      </c>
      <c r="G465" s="39"/>
      <c r="H465" s="45"/>
    </row>
    <row r="466" s="2" customFormat="1" ht="16.8" customHeight="1">
      <c r="A466" s="39"/>
      <c r="B466" s="45"/>
      <c r="C466" s="301" t="s">
        <v>19</v>
      </c>
      <c r="D466" s="301" t="s">
        <v>244</v>
      </c>
      <c r="E466" s="18" t="s">
        <v>19</v>
      </c>
      <c r="F466" s="302">
        <v>18</v>
      </c>
      <c r="G466" s="39"/>
      <c r="H466" s="45"/>
    </row>
    <row r="467" s="2" customFormat="1" ht="16.8" customHeight="1">
      <c r="A467" s="39"/>
      <c r="B467" s="45"/>
      <c r="C467" s="297" t="s">
        <v>182</v>
      </c>
      <c r="D467" s="298" t="s">
        <v>183</v>
      </c>
      <c r="E467" s="299" t="s">
        <v>180</v>
      </c>
      <c r="F467" s="300">
        <v>120</v>
      </c>
      <c r="G467" s="39"/>
      <c r="H467" s="45"/>
    </row>
    <row r="468" s="2" customFormat="1" ht="16.8" customHeight="1">
      <c r="A468" s="39"/>
      <c r="B468" s="45"/>
      <c r="C468" s="301" t="s">
        <v>182</v>
      </c>
      <c r="D468" s="301" t="s">
        <v>293</v>
      </c>
      <c r="E468" s="18" t="s">
        <v>19</v>
      </c>
      <c r="F468" s="302">
        <v>120</v>
      </c>
      <c r="G468" s="39"/>
      <c r="H468" s="45"/>
    </row>
    <row r="469" s="2" customFormat="1" ht="16.8" customHeight="1">
      <c r="A469" s="39"/>
      <c r="B469" s="45"/>
      <c r="C469" s="303" t="s">
        <v>1254</v>
      </c>
      <c r="D469" s="39"/>
      <c r="E469" s="39"/>
      <c r="F469" s="39"/>
      <c r="G469" s="39"/>
      <c r="H469" s="45"/>
    </row>
    <row r="470" s="2" customFormat="1" ht="16.8" customHeight="1">
      <c r="A470" s="39"/>
      <c r="B470" s="45"/>
      <c r="C470" s="301" t="s">
        <v>903</v>
      </c>
      <c r="D470" s="301" t="s">
        <v>1335</v>
      </c>
      <c r="E470" s="18" t="s">
        <v>180</v>
      </c>
      <c r="F470" s="302">
        <v>120</v>
      </c>
      <c r="G470" s="39"/>
      <c r="H470" s="45"/>
    </row>
    <row r="471" s="2" customFormat="1" ht="16.8" customHeight="1">
      <c r="A471" s="39"/>
      <c r="B471" s="45"/>
      <c r="C471" s="301" t="s">
        <v>236</v>
      </c>
      <c r="D471" s="301" t="s">
        <v>1279</v>
      </c>
      <c r="E471" s="18" t="s">
        <v>238</v>
      </c>
      <c r="F471" s="302">
        <v>28</v>
      </c>
      <c r="G471" s="39"/>
      <c r="H471" s="45"/>
    </row>
    <row r="472" s="2" customFormat="1">
      <c r="A472" s="39"/>
      <c r="B472" s="45"/>
      <c r="C472" s="301" t="s">
        <v>275</v>
      </c>
      <c r="D472" s="301" t="s">
        <v>1276</v>
      </c>
      <c r="E472" s="18" t="s">
        <v>259</v>
      </c>
      <c r="F472" s="302">
        <v>32.460000000000001</v>
      </c>
      <c r="G472" s="39"/>
      <c r="H472" s="45"/>
    </row>
    <row r="473" s="2" customFormat="1">
      <c r="A473" s="39"/>
      <c r="B473" s="45"/>
      <c r="C473" s="301" t="s">
        <v>307</v>
      </c>
      <c r="D473" s="301" t="s">
        <v>1281</v>
      </c>
      <c r="E473" s="18" t="s">
        <v>259</v>
      </c>
      <c r="F473" s="302">
        <v>7.2000000000000002</v>
      </c>
      <c r="G473" s="39"/>
      <c r="H473" s="45"/>
    </row>
    <row r="474" s="2" customFormat="1" ht="26.4" customHeight="1">
      <c r="A474" s="39"/>
      <c r="B474" s="45"/>
      <c r="C474" s="296" t="s">
        <v>1336</v>
      </c>
      <c r="D474" s="296" t="s">
        <v>86</v>
      </c>
      <c r="E474" s="39"/>
      <c r="F474" s="39"/>
      <c r="G474" s="39"/>
      <c r="H474" s="45"/>
    </row>
    <row r="475" s="2" customFormat="1" ht="16.8" customHeight="1">
      <c r="A475" s="39"/>
      <c r="B475" s="45"/>
      <c r="C475" s="297" t="s">
        <v>1337</v>
      </c>
      <c r="D475" s="298" t="s">
        <v>1338</v>
      </c>
      <c r="E475" s="299" t="s">
        <v>19</v>
      </c>
      <c r="F475" s="300">
        <v>2.6579999999999999</v>
      </c>
      <c r="G475" s="39"/>
      <c r="H475" s="45"/>
    </row>
    <row r="476" s="2" customFormat="1" ht="16.8" customHeight="1">
      <c r="A476" s="39"/>
      <c r="B476" s="45"/>
      <c r="C476" s="301" t="s">
        <v>19</v>
      </c>
      <c r="D476" s="301" t="s">
        <v>1339</v>
      </c>
      <c r="E476" s="18" t="s">
        <v>19</v>
      </c>
      <c r="F476" s="302">
        <v>2.6579999999999999</v>
      </c>
      <c r="G476" s="39"/>
      <c r="H476" s="45"/>
    </row>
    <row r="477" s="2" customFormat="1" ht="16.8" customHeight="1">
      <c r="A477" s="39"/>
      <c r="B477" s="45"/>
      <c r="C477" s="303" t="s">
        <v>1254</v>
      </c>
      <c r="D477" s="39"/>
      <c r="E477" s="39"/>
      <c r="F477" s="39"/>
      <c r="G477" s="39"/>
      <c r="H477" s="45"/>
    </row>
    <row r="478" s="2" customFormat="1" ht="16.8" customHeight="1">
      <c r="A478" s="39"/>
      <c r="B478" s="45"/>
      <c r="C478" s="301" t="s">
        <v>734</v>
      </c>
      <c r="D478" s="301" t="s">
        <v>1301</v>
      </c>
      <c r="E478" s="18" t="s">
        <v>259</v>
      </c>
      <c r="F478" s="302">
        <v>2.6579999999999999</v>
      </c>
      <c r="G478" s="39"/>
      <c r="H478" s="45"/>
    </row>
    <row r="479" s="2" customFormat="1" ht="16.8" customHeight="1">
      <c r="A479" s="39"/>
      <c r="B479" s="45"/>
      <c r="C479" s="297" t="s">
        <v>1340</v>
      </c>
      <c r="D479" s="298" t="s">
        <v>1341</v>
      </c>
      <c r="E479" s="299" t="s">
        <v>19</v>
      </c>
      <c r="F479" s="300">
        <v>5.9400000000000004</v>
      </c>
      <c r="G479" s="39"/>
      <c r="H479" s="45"/>
    </row>
    <row r="480" s="2" customFormat="1" ht="16.8" customHeight="1">
      <c r="A480" s="39"/>
      <c r="B480" s="45"/>
      <c r="C480" s="301" t="s">
        <v>19</v>
      </c>
      <c r="D480" s="301" t="s">
        <v>1256</v>
      </c>
      <c r="E480" s="18" t="s">
        <v>19</v>
      </c>
      <c r="F480" s="302">
        <v>5.9400000000000004</v>
      </c>
      <c r="G480" s="39"/>
      <c r="H480" s="45"/>
    </row>
    <row r="481" s="2" customFormat="1" ht="16.8" customHeight="1">
      <c r="A481" s="39"/>
      <c r="B481" s="45"/>
      <c r="C481" s="303" t="s">
        <v>1254</v>
      </c>
      <c r="D481" s="39"/>
      <c r="E481" s="39"/>
      <c r="F481" s="39"/>
      <c r="G481" s="39"/>
      <c r="H481" s="45"/>
    </row>
    <row r="482" s="2" customFormat="1">
      <c r="A482" s="39"/>
      <c r="B482" s="45"/>
      <c r="C482" s="301" t="s">
        <v>984</v>
      </c>
      <c r="D482" s="301" t="s">
        <v>1342</v>
      </c>
      <c r="E482" s="18" t="s">
        <v>259</v>
      </c>
      <c r="F482" s="302">
        <v>5.9400000000000004</v>
      </c>
      <c r="G482" s="39"/>
      <c r="H482" s="45"/>
    </row>
    <row r="483" s="2" customFormat="1" ht="16.8" customHeight="1">
      <c r="A483" s="39"/>
      <c r="B483" s="45"/>
      <c r="C483" s="297" t="s">
        <v>333</v>
      </c>
      <c r="D483" s="298" t="s">
        <v>640</v>
      </c>
      <c r="E483" s="299" t="s">
        <v>259</v>
      </c>
      <c r="F483" s="300">
        <v>35</v>
      </c>
      <c r="G483" s="39"/>
      <c r="H483" s="45"/>
    </row>
    <row r="484" s="2" customFormat="1" ht="16.8" customHeight="1">
      <c r="A484" s="39"/>
      <c r="B484" s="45"/>
      <c r="C484" s="301" t="s">
        <v>333</v>
      </c>
      <c r="D484" s="301" t="s">
        <v>915</v>
      </c>
      <c r="E484" s="18" t="s">
        <v>19</v>
      </c>
      <c r="F484" s="302">
        <v>35</v>
      </c>
      <c r="G484" s="39"/>
      <c r="H484" s="45"/>
    </row>
    <row r="485" s="2" customFormat="1" ht="16.8" customHeight="1">
      <c r="A485" s="39"/>
      <c r="B485" s="45"/>
      <c r="C485" s="303" t="s">
        <v>1254</v>
      </c>
      <c r="D485" s="39"/>
      <c r="E485" s="39"/>
      <c r="F485" s="39"/>
      <c r="G485" s="39"/>
      <c r="H485" s="45"/>
    </row>
    <row r="486" s="2" customFormat="1" ht="16.8" customHeight="1">
      <c r="A486" s="39"/>
      <c r="B486" s="45"/>
      <c r="C486" s="301" t="s">
        <v>687</v>
      </c>
      <c r="D486" s="301" t="s">
        <v>688</v>
      </c>
      <c r="E486" s="18" t="s">
        <v>259</v>
      </c>
      <c r="F486" s="302">
        <v>35</v>
      </c>
      <c r="G486" s="39"/>
      <c r="H486" s="45"/>
    </row>
    <row r="487" s="2" customFormat="1" ht="16.8" customHeight="1">
      <c r="A487" s="39"/>
      <c r="B487" s="45"/>
      <c r="C487" s="301" t="s">
        <v>734</v>
      </c>
      <c r="D487" s="301" t="s">
        <v>1301</v>
      </c>
      <c r="E487" s="18" t="s">
        <v>259</v>
      </c>
      <c r="F487" s="302">
        <v>35</v>
      </c>
      <c r="G487" s="39"/>
      <c r="H487" s="45"/>
    </row>
    <row r="488" s="2" customFormat="1" ht="16.8" customHeight="1">
      <c r="A488" s="39"/>
      <c r="B488" s="45"/>
      <c r="C488" s="297" t="s">
        <v>642</v>
      </c>
      <c r="D488" s="298" t="s">
        <v>643</v>
      </c>
      <c r="E488" s="299" t="s">
        <v>19</v>
      </c>
      <c r="F488" s="300">
        <v>237.20400000000001</v>
      </c>
      <c r="G488" s="39"/>
      <c r="H488" s="45"/>
    </row>
    <row r="489" s="2" customFormat="1" ht="16.8" customHeight="1">
      <c r="A489" s="39"/>
      <c r="B489" s="45"/>
      <c r="C489" s="301" t="s">
        <v>642</v>
      </c>
      <c r="D489" s="301" t="s">
        <v>921</v>
      </c>
      <c r="E489" s="18" t="s">
        <v>19</v>
      </c>
      <c r="F489" s="302">
        <v>237.20400000000001</v>
      </c>
      <c r="G489" s="39"/>
      <c r="H489" s="45"/>
    </row>
    <row r="490" s="2" customFormat="1" ht="16.8" customHeight="1">
      <c r="A490" s="39"/>
      <c r="B490" s="45"/>
      <c r="C490" s="303" t="s">
        <v>1254</v>
      </c>
      <c r="D490" s="39"/>
      <c r="E490" s="39"/>
      <c r="F490" s="39"/>
      <c r="G490" s="39"/>
      <c r="H490" s="45"/>
    </row>
    <row r="491" s="2" customFormat="1" ht="16.8" customHeight="1">
      <c r="A491" s="39"/>
      <c r="B491" s="45"/>
      <c r="C491" s="301" t="s">
        <v>687</v>
      </c>
      <c r="D491" s="301" t="s">
        <v>688</v>
      </c>
      <c r="E491" s="18" t="s">
        <v>259</v>
      </c>
      <c r="F491" s="302">
        <v>237.20400000000001</v>
      </c>
      <c r="G491" s="39"/>
      <c r="H491" s="45"/>
    </row>
    <row r="492" s="2" customFormat="1" ht="16.8" customHeight="1">
      <c r="A492" s="39"/>
      <c r="B492" s="45"/>
      <c r="C492" s="301" t="s">
        <v>734</v>
      </c>
      <c r="D492" s="301" t="s">
        <v>1301</v>
      </c>
      <c r="E492" s="18" t="s">
        <v>259</v>
      </c>
      <c r="F492" s="302">
        <v>237.20400000000001</v>
      </c>
      <c r="G492" s="39"/>
      <c r="H492" s="45"/>
    </row>
    <row r="493" s="2" customFormat="1" ht="16.8" customHeight="1">
      <c r="A493" s="39"/>
      <c r="B493" s="45"/>
      <c r="C493" s="297" t="s">
        <v>1256</v>
      </c>
      <c r="D493" s="298" t="s">
        <v>1257</v>
      </c>
      <c r="E493" s="299" t="s">
        <v>19</v>
      </c>
      <c r="F493" s="300">
        <v>5.9400000000000004</v>
      </c>
      <c r="G493" s="39"/>
      <c r="H493" s="45"/>
    </row>
    <row r="494" s="2" customFormat="1" ht="16.8" customHeight="1">
      <c r="A494" s="39"/>
      <c r="B494" s="45"/>
      <c r="C494" s="301" t="s">
        <v>19</v>
      </c>
      <c r="D494" s="301" t="s">
        <v>1343</v>
      </c>
      <c r="E494" s="18" t="s">
        <v>19</v>
      </c>
      <c r="F494" s="302">
        <v>5.9400000000000004</v>
      </c>
      <c r="G494" s="39"/>
      <c r="H494" s="45"/>
    </row>
    <row r="495" s="2" customFormat="1" ht="16.8" customHeight="1">
      <c r="A495" s="39"/>
      <c r="B495" s="45"/>
      <c r="C495" s="303" t="s">
        <v>1254</v>
      </c>
      <c r="D495" s="39"/>
      <c r="E495" s="39"/>
      <c r="F495" s="39"/>
      <c r="G495" s="39"/>
      <c r="H495" s="45"/>
    </row>
    <row r="496" s="2" customFormat="1">
      <c r="A496" s="39"/>
      <c r="B496" s="45"/>
      <c r="C496" s="301" t="s">
        <v>275</v>
      </c>
      <c r="D496" s="301" t="s">
        <v>1276</v>
      </c>
      <c r="E496" s="18" t="s">
        <v>259</v>
      </c>
      <c r="F496" s="302">
        <v>5.9400000000000004</v>
      </c>
      <c r="G496" s="39"/>
      <c r="H496" s="45"/>
    </row>
    <row r="497" s="2" customFormat="1" ht="16.8" customHeight="1">
      <c r="A497" s="39"/>
      <c r="B497" s="45"/>
      <c r="C497" s="301" t="s">
        <v>264</v>
      </c>
      <c r="D497" s="301" t="s">
        <v>1266</v>
      </c>
      <c r="E497" s="18" t="s">
        <v>259</v>
      </c>
      <c r="F497" s="302">
        <v>5.9400000000000004</v>
      </c>
      <c r="G497" s="39"/>
      <c r="H497" s="45"/>
    </row>
    <row r="498" s="2" customFormat="1" ht="16.8" customHeight="1">
      <c r="A498" s="39"/>
      <c r="B498" s="45"/>
      <c r="C498" s="297" t="s">
        <v>496</v>
      </c>
      <c r="D498" s="298" t="s">
        <v>497</v>
      </c>
      <c r="E498" s="299" t="s">
        <v>172</v>
      </c>
      <c r="F498" s="300">
        <v>18</v>
      </c>
      <c r="G498" s="39"/>
      <c r="H498" s="45"/>
    </row>
    <row r="499" s="2" customFormat="1" ht="16.8" customHeight="1">
      <c r="A499" s="39"/>
      <c r="B499" s="45"/>
      <c r="C499" s="301" t="s">
        <v>19</v>
      </c>
      <c r="D499" s="301" t="s">
        <v>170</v>
      </c>
      <c r="E499" s="18" t="s">
        <v>19</v>
      </c>
      <c r="F499" s="302">
        <v>18</v>
      </c>
      <c r="G499" s="39"/>
      <c r="H499" s="45"/>
    </row>
    <row r="500" s="2" customFormat="1" ht="16.8" customHeight="1">
      <c r="A500" s="39"/>
      <c r="B500" s="45"/>
      <c r="C500" s="301" t="s">
        <v>496</v>
      </c>
      <c r="D500" s="301" t="s">
        <v>244</v>
      </c>
      <c r="E500" s="18" t="s">
        <v>19</v>
      </c>
      <c r="F500" s="302">
        <v>18</v>
      </c>
      <c r="G500" s="39"/>
      <c r="H500" s="45"/>
    </row>
    <row r="501" s="2" customFormat="1" ht="16.8" customHeight="1">
      <c r="A501" s="39"/>
      <c r="B501" s="45"/>
      <c r="C501" s="303" t="s">
        <v>1254</v>
      </c>
      <c r="D501" s="39"/>
      <c r="E501" s="39"/>
      <c r="F501" s="39"/>
      <c r="G501" s="39"/>
      <c r="H501" s="45"/>
    </row>
    <row r="502" s="2" customFormat="1" ht="16.8" customHeight="1">
      <c r="A502" s="39"/>
      <c r="B502" s="45"/>
      <c r="C502" s="301" t="s">
        <v>425</v>
      </c>
      <c r="D502" s="301" t="s">
        <v>1269</v>
      </c>
      <c r="E502" s="18" t="s">
        <v>172</v>
      </c>
      <c r="F502" s="302">
        <v>18</v>
      </c>
      <c r="G502" s="39"/>
      <c r="H502" s="45"/>
    </row>
    <row r="503" s="2" customFormat="1" ht="16.8" customHeight="1">
      <c r="A503" s="39"/>
      <c r="B503" s="45"/>
      <c r="C503" s="301" t="s">
        <v>429</v>
      </c>
      <c r="D503" s="301" t="s">
        <v>1270</v>
      </c>
      <c r="E503" s="18" t="s">
        <v>172</v>
      </c>
      <c r="F503" s="302">
        <v>18</v>
      </c>
      <c r="G503" s="39"/>
      <c r="H503" s="45"/>
    </row>
    <row r="504" s="2" customFormat="1" ht="16.8" customHeight="1">
      <c r="A504" s="39"/>
      <c r="B504" s="45"/>
      <c r="C504" s="301" t="s">
        <v>591</v>
      </c>
      <c r="D504" s="301" t="s">
        <v>1291</v>
      </c>
      <c r="E504" s="18" t="s">
        <v>259</v>
      </c>
      <c r="F504" s="302">
        <v>14.08</v>
      </c>
      <c r="G504" s="39"/>
      <c r="H504" s="45"/>
    </row>
    <row r="505" s="2" customFormat="1" ht="16.8" customHeight="1">
      <c r="A505" s="39"/>
      <c r="B505" s="45"/>
      <c r="C505" s="301" t="s">
        <v>437</v>
      </c>
      <c r="D505" s="301" t="s">
        <v>438</v>
      </c>
      <c r="E505" s="18" t="s">
        <v>259</v>
      </c>
      <c r="F505" s="302">
        <v>14.08</v>
      </c>
      <c r="G505" s="39"/>
      <c r="H505" s="45"/>
    </row>
    <row r="506" s="2" customFormat="1" ht="16.8" customHeight="1">
      <c r="A506" s="39"/>
      <c r="B506" s="45"/>
      <c r="C506" s="301" t="s">
        <v>433</v>
      </c>
      <c r="D506" s="301" t="s">
        <v>434</v>
      </c>
      <c r="E506" s="18" t="s">
        <v>172</v>
      </c>
      <c r="F506" s="302">
        <v>18</v>
      </c>
      <c r="G506" s="39"/>
      <c r="H506" s="45"/>
    </row>
    <row r="507" s="2" customFormat="1" ht="16.8" customHeight="1">
      <c r="A507" s="39"/>
      <c r="B507" s="45"/>
      <c r="C507" s="297" t="s">
        <v>499</v>
      </c>
      <c r="D507" s="298" t="s">
        <v>500</v>
      </c>
      <c r="E507" s="299" t="s">
        <v>180</v>
      </c>
      <c r="F507" s="300">
        <v>16.800000000000001</v>
      </c>
      <c r="G507" s="39"/>
      <c r="H507" s="45"/>
    </row>
    <row r="508" s="2" customFormat="1" ht="16.8" customHeight="1">
      <c r="A508" s="39"/>
      <c r="B508" s="45"/>
      <c r="C508" s="301" t="s">
        <v>19</v>
      </c>
      <c r="D508" s="301" t="s">
        <v>1328</v>
      </c>
      <c r="E508" s="18" t="s">
        <v>19</v>
      </c>
      <c r="F508" s="302">
        <v>8.4000000000000004</v>
      </c>
      <c r="G508" s="39"/>
      <c r="H508" s="45"/>
    </row>
    <row r="509" s="2" customFormat="1" ht="16.8" customHeight="1">
      <c r="A509" s="39"/>
      <c r="B509" s="45"/>
      <c r="C509" s="301" t="s">
        <v>19</v>
      </c>
      <c r="D509" s="301" t="s">
        <v>1329</v>
      </c>
      <c r="E509" s="18" t="s">
        <v>19</v>
      </c>
      <c r="F509" s="302">
        <v>8.4000000000000004</v>
      </c>
      <c r="G509" s="39"/>
      <c r="H509" s="45"/>
    </row>
    <row r="510" s="2" customFormat="1" ht="16.8" customHeight="1">
      <c r="A510" s="39"/>
      <c r="B510" s="45"/>
      <c r="C510" s="301" t="s">
        <v>19</v>
      </c>
      <c r="D510" s="301" t="s">
        <v>244</v>
      </c>
      <c r="E510" s="18" t="s">
        <v>19</v>
      </c>
      <c r="F510" s="302">
        <v>16.800000000000001</v>
      </c>
      <c r="G510" s="39"/>
      <c r="H510" s="45"/>
    </row>
    <row r="511" s="2" customFormat="1" ht="16.8" customHeight="1">
      <c r="A511" s="39"/>
      <c r="B511" s="45"/>
      <c r="C511" s="303" t="s">
        <v>1254</v>
      </c>
      <c r="D511" s="39"/>
      <c r="E511" s="39"/>
      <c r="F511" s="39"/>
      <c r="G511" s="39"/>
      <c r="H511" s="45"/>
    </row>
    <row r="512" s="2" customFormat="1" ht="16.8" customHeight="1">
      <c r="A512" s="39"/>
      <c r="B512" s="45"/>
      <c r="C512" s="301" t="s">
        <v>317</v>
      </c>
      <c r="D512" s="301" t="s">
        <v>1264</v>
      </c>
      <c r="E512" s="18" t="s">
        <v>168</v>
      </c>
      <c r="F512" s="302">
        <v>29.215</v>
      </c>
      <c r="G512" s="39"/>
      <c r="H512" s="45"/>
    </row>
    <row r="513" s="2" customFormat="1" ht="16.8" customHeight="1">
      <c r="A513" s="39"/>
      <c r="B513" s="45"/>
      <c r="C513" s="301" t="s">
        <v>378</v>
      </c>
      <c r="D513" s="301" t="s">
        <v>1275</v>
      </c>
      <c r="E513" s="18" t="s">
        <v>180</v>
      </c>
      <c r="F513" s="302">
        <v>16.800000000000001</v>
      </c>
      <c r="G513" s="39"/>
      <c r="H513" s="45"/>
    </row>
    <row r="514" s="2" customFormat="1" ht="16.8" customHeight="1">
      <c r="A514" s="39"/>
      <c r="B514" s="45"/>
      <c r="C514" s="301" t="s">
        <v>591</v>
      </c>
      <c r="D514" s="301" t="s">
        <v>1291</v>
      </c>
      <c r="E514" s="18" t="s">
        <v>259</v>
      </c>
      <c r="F514" s="302">
        <v>2.1070000000000002</v>
      </c>
      <c r="G514" s="39"/>
      <c r="H514" s="45"/>
    </row>
    <row r="515" s="2" customFormat="1">
      <c r="A515" s="39"/>
      <c r="B515" s="45"/>
      <c r="C515" s="301" t="s">
        <v>829</v>
      </c>
      <c r="D515" s="301" t="s">
        <v>1323</v>
      </c>
      <c r="E515" s="18" t="s">
        <v>259</v>
      </c>
      <c r="F515" s="302">
        <v>35.951999999999998</v>
      </c>
      <c r="G515" s="39"/>
      <c r="H515" s="45"/>
    </row>
    <row r="516" s="2" customFormat="1" ht="16.8" customHeight="1">
      <c r="A516" s="39"/>
      <c r="B516" s="45"/>
      <c r="C516" s="301" t="s">
        <v>351</v>
      </c>
      <c r="D516" s="301" t="s">
        <v>352</v>
      </c>
      <c r="E516" s="18" t="s">
        <v>238</v>
      </c>
      <c r="F516" s="302">
        <v>136</v>
      </c>
      <c r="G516" s="39"/>
      <c r="H516" s="45"/>
    </row>
    <row r="517" s="2" customFormat="1" ht="16.8" customHeight="1">
      <c r="A517" s="39"/>
      <c r="B517" s="45"/>
      <c r="C517" s="301" t="s">
        <v>362</v>
      </c>
      <c r="D517" s="301" t="s">
        <v>363</v>
      </c>
      <c r="E517" s="18" t="s">
        <v>238</v>
      </c>
      <c r="F517" s="302">
        <v>136</v>
      </c>
      <c r="G517" s="39"/>
      <c r="H517" s="45"/>
    </row>
    <row r="518" s="2" customFormat="1" ht="16.8" customHeight="1">
      <c r="A518" s="39"/>
      <c r="B518" s="45"/>
      <c r="C518" s="301" t="s">
        <v>365</v>
      </c>
      <c r="D518" s="301" t="s">
        <v>366</v>
      </c>
      <c r="E518" s="18" t="s">
        <v>238</v>
      </c>
      <c r="F518" s="302">
        <v>68</v>
      </c>
      <c r="G518" s="39"/>
      <c r="H518" s="45"/>
    </row>
    <row r="519" s="2" customFormat="1" ht="16.8" customHeight="1">
      <c r="A519" s="39"/>
      <c r="B519" s="45"/>
      <c r="C519" s="301" t="s">
        <v>382</v>
      </c>
      <c r="D519" s="301" t="s">
        <v>383</v>
      </c>
      <c r="E519" s="18" t="s">
        <v>180</v>
      </c>
      <c r="F519" s="302">
        <v>16.800000000000001</v>
      </c>
      <c r="G519" s="39"/>
      <c r="H519" s="45"/>
    </row>
    <row r="520" s="2" customFormat="1" ht="16.8" customHeight="1">
      <c r="A520" s="39"/>
      <c r="B520" s="45"/>
      <c r="C520" s="301" t="s">
        <v>447</v>
      </c>
      <c r="D520" s="301" t="s">
        <v>448</v>
      </c>
      <c r="E520" s="18" t="s">
        <v>180</v>
      </c>
      <c r="F520" s="302">
        <v>33.600000000000001</v>
      </c>
      <c r="G520" s="39"/>
      <c r="H520" s="45"/>
    </row>
    <row r="521" s="2" customFormat="1" ht="16.8" customHeight="1">
      <c r="A521" s="39"/>
      <c r="B521" s="45"/>
      <c r="C521" s="301" t="s">
        <v>387</v>
      </c>
      <c r="D521" s="301" t="s">
        <v>388</v>
      </c>
      <c r="E521" s="18" t="s">
        <v>168</v>
      </c>
      <c r="F521" s="302">
        <v>0.95799999999999996</v>
      </c>
      <c r="G521" s="39"/>
      <c r="H521" s="45"/>
    </row>
    <row r="522" s="2" customFormat="1" ht="16.8" customHeight="1">
      <c r="A522" s="39"/>
      <c r="B522" s="45"/>
      <c r="C522" s="297" t="s">
        <v>949</v>
      </c>
      <c r="D522" s="298" t="s">
        <v>950</v>
      </c>
      <c r="E522" s="299" t="s">
        <v>19</v>
      </c>
      <c r="F522" s="300">
        <v>9</v>
      </c>
      <c r="G522" s="39"/>
      <c r="H522" s="45"/>
    </row>
    <row r="523" s="2" customFormat="1" ht="16.8" customHeight="1">
      <c r="A523" s="39"/>
      <c r="B523" s="45"/>
      <c r="C523" s="301" t="s">
        <v>19</v>
      </c>
      <c r="D523" s="301" t="s">
        <v>976</v>
      </c>
      <c r="E523" s="18" t="s">
        <v>19</v>
      </c>
      <c r="F523" s="302">
        <v>9</v>
      </c>
      <c r="G523" s="39"/>
      <c r="H523" s="45"/>
    </row>
    <row r="524" s="2" customFormat="1" ht="16.8" customHeight="1">
      <c r="A524" s="39"/>
      <c r="B524" s="45"/>
      <c r="C524" s="303" t="s">
        <v>1254</v>
      </c>
      <c r="D524" s="39"/>
      <c r="E524" s="39"/>
      <c r="F524" s="39"/>
      <c r="G524" s="39"/>
      <c r="H524" s="45"/>
    </row>
    <row r="525" s="2" customFormat="1" ht="16.8" customHeight="1">
      <c r="A525" s="39"/>
      <c r="B525" s="45"/>
      <c r="C525" s="301" t="s">
        <v>977</v>
      </c>
      <c r="D525" s="301" t="s">
        <v>978</v>
      </c>
      <c r="E525" s="18" t="s">
        <v>180</v>
      </c>
      <c r="F525" s="302">
        <v>9</v>
      </c>
      <c r="G525" s="39"/>
      <c r="H525" s="45"/>
    </row>
    <row r="526" s="2" customFormat="1" ht="16.8" customHeight="1">
      <c r="A526" s="39"/>
      <c r="B526" s="45"/>
      <c r="C526" s="297" t="s">
        <v>951</v>
      </c>
      <c r="D526" s="298" t="s">
        <v>952</v>
      </c>
      <c r="E526" s="299" t="s">
        <v>19</v>
      </c>
      <c r="F526" s="300">
        <v>1.208</v>
      </c>
      <c r="G526" s="39"/>
      <c r="H526" s="45"/>
    </row>
    <row r="527" s="2" customFormat="1" ht="16.8" customHeight="1">
      <c r="A527" s="39"/>
      <c r="B527" s="45"/>
      <c r="C527" s="301" t="s">
        <v>19</v>
      </c>
      <c r="D527" s="301" t="s">
        <v>1344</v>
      </c>
      <c r="E527" s="18" t="s">
        <v>19</v>
      </c>
      <c r="F527" s="302">
        <v>1.208</v>
      </c>
      <c r="G527" s="39"/>
      <c r="H527" s="45"/>
    </row>
    <row r="528" s="2" customFormat="1" ht="16.8" customHeight="1">
      <c r="A528" s="39"/>
      <c r="B528" s="45"/>
      <c r="C528" s="303" t="s">
        <v>1254</v>
      </c>
      <c r="D528" s="39"/>
      <c r="E528" s="39"/>
      <c r="F528" s="39"/>
      <c r="G528" s="39"/>
      <c r="H528" s="45"/>
    </row>
    <row r="529" s="2" customFormat="1" ht="16.8" customHeight="1">
      <c r="A529" s="39"/>
      <c r="B529" s="45"/>
      <c r="C529" s="301" t="s">
        <v>387</v>
      </c>
      <c r="D529" s="301" t="s">
        <v>388</v>
      </c>
      <c r="E529" s="18" t="s">
        <v>168</v>
      </c>
      <c r="F529" s="302">
        <v>1.208</v>
      </c>
      <c r="G529" s="39"/>
      <c r="H529" s="45"/>
    </row>
    <row r="530" s="2" customFormat="1" ht="16.8" customHeight="1">
      <c r="A530" s="39"/>
      <c r="B530" s="45"/>
      <c r="C530" s="297" t="s">
        <v>166</v>
      </c>
      <c r="D530" s="298" t="s">
        <v>167</v>
      </c>
      <c r="E530" s="299" t="s">
        <v>168</v>
      </c>
      <c r="F530" s="300">
        <v>29.215</v>
      </c>
      <c r="G530" s="39"/>
      <c r="H530" s="45"/>
    </row>
    <row r="531" s="2" customFormat="1" ht="16.8" customHeight="1">
      <c r="A531" s="39"/>
      <c r="B531" s="45"/>
      <c r="C531" s="301" t="s">
        <v>19</v>
      </c>
      <c r="D531" s="301" t="s">
        <v>320</v>
      </c>
      <c r="E531" s="18" t="s">
        <v>19</v>
      </c>
      <c r="F531" s="302">
        <v>29.215</v>
      </c>
      <c r="G531" s="39"/>
      <c r="H531" s="45"/>
    </row>
    <row r="532" s="2" customFormat="1" ht="16.8" customHeight="1">
      <c r="A532" s="39"/>
      <c r="B532" s="45"/>
      <c r="C532" s="301" t="s">
        <v>166</v>
      </c>
      <c r="D532" s="301" t="s">
        <v>244</v>
      </c>
      <c r="E532" s="18" t="s">
        <v>19</v>
      </c>
      <c r="F532" s="302">
        <v>29.215</v>
      </c>
      <c r="G532" s="39"/>
      <c r="H532" s="45"/>
    </row>
    <row r="533" s="2" customFormat="1" ht="16.8" customHeight="1">
      <c r="A533" s="39"/>
      <c r="B533" s="45"/>
      <c r="C533" s="303" t="s">
        <v>1254</v>
      </c>
      <c r="D533" s="39"/>
      <c r="E533" s="39"/>
      <c r="F533" s="39"/>
      <c r="G533" s="39"/>
      <c r="H533" s="45"/>
    </row>
    <row r="534" s="2" customFormat="1" ht="16.8" customHeight="1">
      <c r="A534" s="39"/>
      <c r="B534" s="45"/>
      <c r="C534" s="301" t="s">
        <v>567</v>
      </c>
      <c r="D534" s="301" t="s">
        <v>1293</v>
      </c>
      <c r="E534" s="18" t="s">
        <v>168</v>
      </c>
      <c r="F534" s="302">
        <v>29.215</v>
      </c>
      <c r="G534" s="39"/>
      <c r="H534" s="45"/>
    </row>
    <row r="535" s="2" customFormat="1" ht="16.8" customHeight="1">
      <c r="A535" s="39"/>
      <c r="B535" s="45"/>
      <c r="C535" s="301" t="s">
        <v>687</v>
      </c>
      <c r="D535" s="301" t="s">
        <v>688</v>
      </c>
      <c r="E535" s="18" t="s">
        <v>259</v>
      </c>
      <c r="F535" s="302">
        <v>35</v>
      </c>
      <c r="G535" s="39"/>
      <c r="H535" s="45"/>
    </row>
    <row r="536" s="2" customFormat="1" ht="16.8" customHeight="1">
      <c r="A536" s="39"/>
      <c r="B536" s="45"/>
      <c r="C536" s="297" t="s">
        <v>717</v>
      </c>
      <c r="D536" s="298" t="s">
        <v>764</v>
      </c>
      <c r="E536" s="299" t="s">
        <v>19</v>
      </c>
      <c r="F536" s="300">
        <v>198</v>
      </c>
      <c r="G536" s="39"/>
      <c r="H536" s="45"/>
    </row>
    <row r="537" s="2" customFormat="1" ht="16.8" customHeight="1">
      <c r="A537" s="39"/>
      <c r="B537" s="45"/>
      <c r="C537" s="301" t="s">
        <v>717</v>
      </c>
      <c r="D537" s="301" t="s">
        <v>992</v>
      </c>
      <c r="E537" s="18" t="s">
        <v>19</v>
      </c>
      <c r="F537" s="302">
        <v>198</v>
      </c>
      <c r="G537" s="39"/>
      <c r="H537" s="45"/>
    </row>
    <row r="538" s="2" customFormat="1" ht="16.8" customHeight="1">
      <c r="A538" s="39"/>
      <c r="B538" s="45"/>
      <c r="C538" s="303" t="s">
        <v>1254</v>
      </c>
      <c r="D538" s="39"/>
      <c r="E538" s="39"/>
      <c r="F538" s="39"/>
      <c r="G538" s="39"/>
      <c r="H538" s="45"/>
    </row>
    <row r="539" s="2" customFormat="1" ht="16.8" customHeight="1">
      <c r="A539" s="39"/>
      <c r="B539" s="45"/>
      <c r="C539" s="301" t="s">
        <v>567</v>
      </c>
      <c r="D539" s="301" t="s">
        <v>1293</v>
      </c>
      <c r="E539" s="18" t="s">
        <v>168</v>
      </c>
      <c r="F539" s="302">
        <v>198</v>
      </c>
      <c r="G539" s="39"/>
      <c r="H539" s="45"/>
    </row>
    <row r="540" s="2" customFormat="1" ht="16.8" customHeight="1">
      <c r="A540" s="39"/>
      <c r="B540" s="45"/>
      <c r="C540" s="301" t="s">
        <v>687</v>
      </c>
      <c r="D540" s="301" t="s">
        <v>688</v>
      </c>
      <c r="E540" s="18" t="s">
        <v>259</v>
      </c>
      <c r="F540" s="302">
        <v>237.20400000000001</v>
      </c>
      <c r="G540" s="39"/>
      <c r="H540" s="45"/>
    </row>
    <row r="541" s="2" customFormat="1" ht="16.8" customHeight="1">
      <c r="A541" s="39"/>
      <c r="B541" s="45"/>
      <c r="C541" s="297" t="s">
        <v>320</v>
      </c>
      <c r="D541" s="298" t="s">
        <v>503</v>
      </c>
      <c r="E541" s="299" t="s">
        <v>19</v>
      </c>
      <c r="F541" s="300">
        <v>29.215</v>
      </c>
      <c r="G541" s="39"/>
      <c r="H541" s="45"/>
    </row>
    <row r="542" s="2" customFormat="1" ht="16.8" customHeight="1">
      <c r="A542" s="39"/>
      <c r="B542" s="45"/>
      <c r="C542" s="301" t="s">
        <v>320</v>
      </c>
      <c r="D542" s="301" t="s">
        <v>566</v>
      </c>
      <c r="E542" s="18" t="s">
        <v>19</v>
      </c>
      <c r="F542" s="302">
        <v>29.215</v>
      </c>
      <c r="G542" s="39"/>
      <c r="H542" s="45"/>
    </row>
    <row r="543" s="2" customFormat="1" ht="16.8" customHeight="1">
      <c r="A543" s="39"/>
      <c r="B543" s="45"/>
      <c r="C543" s="303" t="s">
        <v>1254</v>
      </c>
      <c r="D543" s="39"/>
      <c r="E543" s="39"/>
      <c r="F543" s="39"/>
      <c r="G543" s="39"/>
      <c r="H543" s="45"/>
    </row>
    <row r="544" s="2" customFormat="1" ht="16.8" customHeight="1">
      <c r="A544" s="39"/>
      <c r="B544" s="45"/>
      <c r="C544" s="301" t="s">
        <v>317</v>
      </c>
      <c r="D544" s="301" t="s">
        <v>1264</v>
      </c>
      <c r="E544" s="18" t="s">
        <v>168</v>
      </c>
      <c r="F544" s="302">
        <v>29.215</v>
      </c>
      <c r="G544" s="39"/>
      <c r="H544" s="45"/>
    </row>
    <row r="545" s="2" customFormat="1" ht="16.8" customHeight="1">
      <c r="A545" s="39"/>
      <c r="B545" s="45"/>
      <c r="C545" s="301" t="s">
        <v>567</v>
      </c>
      <c r="D545" s="301" t="s">
        <v>1293</v>
      </c>
      <c r="E545" s="18" t="s">
        <v>168</v>
      </c>
      <c r="F545" s="302">
        <v>29.215</v>
      </c>
      <c r="G545" s="39"/>
      <c r="H545" s="45"/>
    </row>
    <row r="546" s="2" customFormat="1">
      <c r="A546" s="39"/>
      <c r="B546" s="45"/>
      <c r="C546" s="301" t="s">
        <v>301</v>
      </c>
      <c r="D546" s="301" t="s">
        <v>1280</v>
      </c>
      <c r="E546" s="18" t="s">
        <v>259</v>
      </c>
      <c r="F546" s="302">
        <v>52.587000000000003</v>
      </c>
      <c r="G546" s="39"/>
      <c r="H546" s="45"/>
    </row>
    <row r="547" s="2" customFormat="1" ht="16.8" customHeight="1">
      <c r="A547" s="39"/>
      <c r="B547" s="45"/>
      <c r="C547" s="301" t="s">
        <v>264</v>
      </c>
      <c r="D547" s="301" t="s">
        <v>1266</v>
      </c>
      <c r="E547" s="18" t="s">
        <v>259</v>
      </c>
      <c r="F547" s="302">
        <v>52.587000000000003</v>
      </c>
      <c r="G547" s="39"/>
      <c r="H547" s="45"/>
    </row>
    <row r="548" s="2" customFormat="1" ht="16.8" customHeight="1">
      <c r="A548" s="39"/>
      <c r="B548" s="45"/>
      <c r="C548" s="297" t="s">
        <v>673</v>
      </c>
      <c r="D548" s="298" t="s">
        <v>1267</v>
      </c>
      <c r="E548" s="299" t="s">
        <v>19</v>
      </c>
      <c r="F548" s="300">
        <v>0.875</v>
      </c>
      <c r="G548" s="39"/>
      <c r="H548" s="45"/>
    </row>
    <row r="549" s="2" customFormat="1" ht="16.8" customHeight="1">
      <c r="A549" s="39"/>
      <c r="B549" s="45"/>
      <c r="C549" s="297" t="s">
        <v>170</v>
      </c>
      <c r="D549" s="298" t="s">
        <v>171</v>
      </c>
      <c r="E549" s="299" t="s">
        <v>172</v>
      </c>
      <c r="F549" s="300">
        <v>18</v>
      </c>
      <c r="G549" s="39"/>
      <c r="H549" s="45"/>
    </row>
    <row r="550" s="2" customFormat="1" ht="16.8" customHeight="1">
      <c r="A550" s="39"/>
      <c r="B550" s="45"/>
      <c r="C550" s="301" t="s">
        <v>19</v>
      </c>
      <c r="D550" s="301" t="s">
        <v>965</v>
      </c>
      <c r="E550" s="18" t="s">
        <v>19</v>
      </c>
      <c r="F550" s="302">
        <v>8</v>
      </c>
      <c r="G550" s="39"/>
      <c r="H550" s="45"/>
    </row>
    <row r="551" s="2" customFormat="1" ht="16.8" customHeight="1">
      <c r="A551" s="39"/>
      <c r="B551" s="45"/>
      <c r="C551" s="301" t="s">
        <v>19</v>
      </c>
      <c r="D551" s="301" t="s">
        <v>966</v>
      </c>
      <c r="E551" s="18" t="s">
        <v>19</v>
      </c>
      <c r="F551" s="302">
        <v>8</v>
      </c>
      <c r="G551" s="39"/>
      <c r="H551" s="45"/>
    </row>
    <row r="552" s="2" customFormat="1" ht="16.8" customHeight="1">
      <c r="A552" s="39"/>
      <c r="B552" s="45"/>
      <c r="C552" s="301" t="s">
        <v>19</v>
      </c>
      <c r="D552" s="301" t="s">
        <v>933</v>
      </c>
      <c r="E552" s="18" t="s">
        <v>19</v>
      </c>
      <c r="F552" s="302">
        <v>2</v>
      </c>
      <c r="G552" s="39"/>
      <c r="H552" s="45"/>
    </row>
    <row r="553" s="2" customFormat="1" ht="16.8" customHeight="1">
      <c r="A553" s="39"/>
      <c r="B553" s="45"/>
      <c r="C553" s="301" t="s">
        <v>170</v>
      </c>
      <c r="D553" s="301" t="s">
        <v>244</v>
      </c>
      <c r="E553" s="18" t="s">
        <v>19</v>
      </c>
      <c r="F553" s="302">
        <v>18</v>
      </c>
      <c r="G553" s="39"/>
      <c r="H553" s="45"/>
    </row>
    <row r="554" s="2" customFormat="1" ht="16.8" customHeight="1">
      <c r="A554" s="39"/>
      <c r="B554" s="45"/>
      <c r="C554" s="303" t="s">
        <v>1254</v>
      </c>
      <c r="D554" s="39"/>
      <c r="E554" s="39"/>
      <c r="F554" s="39"/>
      <c r="G554" s="39"/>
      <c r="H554" s="45"/>
    </row>
    <row r="555" s="2" customFormat="1" ht="16.8" customHeight="1">
      <c r="A555" s="39"/>
      <c r="B555" s="45"/>
      <c r="C555" s="301" t="s">
        <v>251</v>
      </c>
      <c r="D555" s="301" t="s">
        <v>1268</v>
      </c>
      <c r="E555" s="18" t="s">
        <v>172</v>
      </c>
      <c r="F555" s="302">
        <v>18</v>
      </c>
      <c r="G555" s="39"/>
      <c r="H555" s="45"/>
    </row>
    <row r="556" s="2" customFormat="1" ht="16.8" customHeight="1">
      <c r="A556" s="39"/>
      <c r="B556" s="45"/>
      <c r="C556" s="301" t="s">
        <v>425</v>
      </c>
      <c r="D556" s="301" t="s">
        <v>1269</v>
      </c>
      <c r="E556" s="18" t="s">
        <v>172</v>
      </c>
      <c r="F556" s="302">
        <v>18</v>
      </c>
      <c r="G556" s="39"/>
      <c r="H556" s="45"/>
    </row>
    <row r="557" s="2" customFormat="1">
      <c r="A557" s="39"/>
      <c r="B557" s="45"/>
      <c r="C557" s="301" t="s">
        <v>301</v>
      </c>
      <c r="D557" s="301" t="s">
        <v>1280</v>
      </c>
      <c r="E557" s="18" t="s">
        <v>259</v>
      </c>
      <c r="F557" s="302">
        <v>14.08</v>
      </c>
      <c r="G557" s="39"/>
      <c r="H557" s="45"/>
    </row>
    <row r="558" s="2" customFormat="1" ht="16.8" customHeight="1">
      <c r="A558" s="39"/>
      <c r="B558" s="45"/>
      <c r="C558" s="301" t="s">
        <v>264</v>
      </c>
      <c r="D558" s="301" t="s">
        <v>1266</v>
      </c>
      <c r="E558" s="18" t="s">
        <v>259</v>
      </c>
      <c r="F558" s="302">
        <v>14.08</v>
      </c>
      <c r="G558" s="39"/>
      <c r="H558" s="45"/>
    </row>
    <row r="559" s="2" customFormat="1" ht="16.8" customHeight="1">
      <c r="A559" s="39"/>
      <c r="B559" s="45"/>
      <c r="C559" s="297" t="s">
        <v>175</v>
      </c>
      <c r="D559" s="298" t="s">
        <v>505</v>
      </c>
      <c r="E559" s="299" t="s">
        <v>19</v>
      </c>
      <c r="F559" s="300">
        <v>56</v>
      </c>
      <c r="G559" s="39"/>
      <c r="H559" s="45"/>
    </row>
    <row r="560" s="2" customFormat="1" ht="16.8" customHeight="1">
      <c r="A560" s="39"/>
      <c r="B560" s="45"/>
      <c r="C560" s="301" t="s">
        <v>19</v>
      </c>
      <c r="D560" s="301" t="s">
        <v>963</v>
      </c>
      <c r="E560" s="18" t="s">
        <v>19</v>
      </c>
      <c r="F560" s="302">
        <v>23</v>
      </c>
      <c r="G560" s="39"/>
      <c r="H560" s="45"/>
    </row>
    <row r="561" s="2" customFormat="1" ht="16.8" customHeight="1">
      <c r="A561" s="39"/>
      <c r="B561" s="45"/>
      <c r="C561" s="301" t="s">
        <v>19</v>
      </c>
      <c r="D561" s="301" t="s">
        <v>964</v>
      </c>
      <c r="E561" s="18" t="s">
        <v>19</v>
      </c>
      <c r="F561" s="302">
        <v>33</v>
      </c>
      <c r="G561" s="39"/>
      <c r="H561" s="45"/>
    </row>
    <row r="562" s="2" customFormat="1" ht="16.8" customHeight="1">
      <c r="A562" s="39"/>
      <c r="B562" s="45"/>
      <c r="C562" s="301" t="s">
        <v>175</v>
      </c>
      <c r="D562" s="301" t="s">
        <v>244</v>
      </c>
      <c r="E562" s="18" t="s">
        <v>19</v>
      </c>
      <c r="F562" s="302">
        <v>56</v>
      </c>
      <c r="G562" s="39"/>
      <c r="H562" s="45"/>
    </row>
    <row r="563" s="2" customFormat="1" ht="16.8" customHeight="1">
      <c r="A563" s="39"/>
      <c r="B563" s="45"/>
      <c r="C563" s="303" t="s">
        <v>1254</v>
      </c>
      <c r="D563" s="39"/>
      <c r="E563" s="39"/>
      <c r="F563" s="39"/>
      <c r="G563" s="39"/>
      <c r="H563" s="45"/>
    </row>
    <row r="564" s="2" customFormat="1" ht="16.8" customHeight="1">
      <c r="A564" s="39"/>
      <c r="B564" s="45"/>
      <c r="C564" s="301" t="s">
        <v>246</v>
      </c>
      <c r="D564" s="301" t="s">
        <v>1272</v>
      </c>
      <c r="E564" s="18" t="s">
        <v>172</v>
      </c>
      <c r="F564" s="302">
        <v>56</v>
      </c>
      <c r="G564" s="39"/>
      <c r="H564" s="45"/>
    </row>
    <row r="565" s="2" customFormat="1" ht="16.8" customHeight="1">
      <c r="A565" s="39"/>
      <c r="B565" s="45"/>
      <c r="C565" s="301" t="s">
        <v>421</v>
      </c>
      <c r="D565" s="301" t="s">
        <v>1273</v>
      </c>
      <c r="E565" s="18" t="s">
        <v>172</v>
      </c>
      <c r="F565" s="302">
        <v>56</v>
      </c>
      <c r="G565" s="39"/>
      <c r="H565" s="45"/>
    </row>
    <row r="566" s="2" customFormat="1">
      <c r="A566" s="39"/>
      <c r="B566" s="45"/>
      <c r="C566" s="301" t="s">
        <v>301</v>
      </c>
      <c r="D566" s="301" t="s">
        <v>1280</v>
      </c>
      <c r="E566" s="18" t="s">
        <v>259</v>
      </c>
      <c r="F566" s="302">
        <v>14.08</v>
      </c>
      <c r="G566" s="39"/>
      <c r="H566" s="45"/>
    </row>
    <row r="567" s="2" customFormat="1" ht="16.8" customHeight="1">
      <c r="A567" s="39"/>
      <c r="B567" s="45"/>
      <c r="C567" s="301" t="s">
        <v>591</v>
      </c>
      <c r="D567" s="301" t="s">
        <v>1291</v>
      </c>
      <c r="E567" s="18" t="s">
        <v>259</v>
      </c>
      <c r="F567" s="302">
        <v>14.08</v>
      </c>
      <c r="G567" s="39"/>
      <c r="H567" s="45"/>
    </row>
    <row r="568" s="2" customFormat="1" ht="16.8" customHeight="1">
      <c r="A568" s="39"/>
      <c r="B568" s="45"/>
      <c r="C568" s="301" t="s">
        <v>264</v>
      </c>
      <c r="D568" s="301" t="s">
        <v>1266</v>
      </c>
      <c r="E568" s="18" t="s">
        <v>259</v>
      </c>
      <c r="F568" s="302">
        <v>14.08</v>
      </c>
      <c r="G568" s="39"/>
      <c r="H568" s="45"/>
    </row>
    <row r="569" s="2" customFormat="1" ht="16.8" customHeight="1">
      <c r="A569" s="39"/>
      <c r="B569" s="45"/>
      <c r="C569" s="301" t="s">
        <v>437</v>
      </c>
      <c r="D569" s="301" t="s">
        <v>438</v>
      </c>
      <c r="E569" s="18" t="s">
        <v>259</v>
      </c>
      <c r="F569" s="302">
        <v>14.08</v>
      </c>
      <c r="G569" s="39"/>
      <c r="H569" s="45"/>
    </row>
    <row r="570" s="2" customFormat="1" ht="16.8" customHeight="1">
      <c r="A570" s="39"/>
      <c r="B570" s="45"/>
      <c r="C570" s="297" t="s">
        <v>178</v>
      </c>
      <c r="D570" s="298" t="s">
        <v>179</v>
      </c>
      <c r="E570" s="299" t="s">
        <v>180</v>
      </c>
      <c r="F570" s="300">
        <v>16.800000000000001</v>
      </c>
      <c r="G570" s="39"/>
      <c r="H570" s="45"/>
    </row>
    <row r="571" s="2" customFormat="1" ht="16.8" customHeight="1">
      <c r="A571" s="39"/>
      <c r="B571" s="45"/>
      <c r="C571" s="301" t="s">
        <v>19</v>
      </c>
      <c r="D571" s="301" t="s">
        <v>968</v>
      </c>
      <c r="E571" s="18" t="s">
        <v>19</v>
      </c>
      <c r="F571" s="302">
        <v>8.4000000000000004</v>
      </c>
      <c r="G571" s="39"/>
      <c r="H571" s="45"/>
    </row>
    <row r="572" s="2" customFormat="1" ht="16.8" customHeight="1">
      <c r="A572" s="39"/>
      <c r="B572" s="45"/>
      <c r="C572" s="301" t="s">
        <v>19</v>
      </c>
      <c r="D572" s="301" t="s">
        <v>969</v>
      </c>
      <c r="E572" s="18" t="s">
        <v>19</v>
      </c>
      <c r="F572" s="302">
        <v>8.4000000000000004</v>
      </c>
      <c r="G572" s="39"/>
      <c r="H572" s="45"/>
    </row>
    <row r="573" s="2" customFormat="1" ht="16.8" customHeight="1">
      <c r="A573" s="39"/>
      <c r="B573" s="45"/>
      <c r="C573" s="301" t="s">
        <v>178</v>
      </c>
      <c r="D573" s="301" t="s">
        <v>244</v>
      </c>
      <c r="E573" s="18" t="s">
        <v>19</v>
      </c>
      <c r="F573" s="302">
        <v>16.800000000000001</v>
      </c>
      <c r="G573" s="39"/>
      <c r="H573" s="45"/>
    </row>
    <row r="574" s="2" customFormat="1" ht="16.8" customHeight="1">
      <c r="A574" s="39"/>
      <c r="B574" s="45"/>
      <c r="C574" s="303" t="s">
        <v>1254</v>
      </c>
      <c r="D574" s="39"/>
      <c r="E574" s="39"/>
      <c r="F574" s="39"/>
      <c r="G574" s="39"/>
      <c r="H574" s="45"/>
    </row>
    <row r="575" s="2" customFormat="1" ht="16.8" customHeight="1">
      <c r="A575" s="39"/>
      <c r="B575" s="45"/>
      <c r="C575" s="301" t="s">
        <v>544</v>
      </c>
      <c r="D575" s="301" t="s">
        <v>1294</v>
      </c>
      <c r="E575" s="18" t="s">
        <v>180</v>
      </c>
      <c r="F575" s="302">
        <v>16.800000000000001</v>
      </c>
      <c r="G575" s="39"/>
      <c r="H575" s="45"/>
    </row>
    <row r="576" s="2" customFormat="1">
      <c r="A576" s="39"/>
      <c r="B576" s="45"/>
      <c r="C576" s="301" t="s">
        <v>549</v>
      </c>
      <c r="D576" s="301" t="s">
        <v>1295</v>
      </c>
      <c r="E576" s="18" t="s">
        <v>259</v>
      </c>
      <c r="F576" s="302">
        <v>28.559999999999999</v>
      </c>
      <c r="G576" s="39"/>
      <c r="H576" s="45"/>
    </row>
    <row r="577" s="2" customFormat="1" ht="16.8" customHeight="1">
      <c r="A577" s="39"/>
      <c r="B577" s="45"/>
      <c r="C577" s="301" t="s">
        <v>264</v>
      </c>
      <c r="D577" s="301" t="s">
        <v>1266</v>
      </c>
      <c r="E577" s="18" t="s">
        <v>259</v>
      </c>
      <c r="F577" s="302">
        <v>28.559999999999999</v>
      </c>
      <c r="G577" s="39"/>
      <c r="H577" s="45"/>
    </row>
    <row r="578" s="2" customFormat="1" ht="16.8" customHeight="1">
      <c r="A578" s="39"/>
      <c r="B578" s="45"/>
      <c r="C578" s="297" t="s">
        <v>182</v>
      </c>
      <c r="D578" s="298" t="s">
        <v>183</v>
      </c>
      <c r="E578" s="299" t="s">
        <v>180</v>
      </c>
      <c r="F578" s="300">
        <v>120</v>
      </c>
      <c r="G578" s="39"/>
      <c r="H578" s="45"/>
    </row>
    <row r="579" s="2" customFormat="1" ht="16.8" customHeight="1">
      <c r="A579" s="39"/>
      <c r="B579" s="45"/>
      <c r="C579" s="303" t="s">
        <v>1254</v>
      </c>
      <c r="D579" s="39"/>
      <c r="E579" s="39"/>
      <c r="F579" s="39"/>
      <c r="G579" s="39"/>
      <c r="H579" s="45"/>
    </row>
    <row r="580" s="2" customFormat="1" ht="16.8" customHeight="1">
      <c r="A580" s="39"/>
      <c r="B580" s="45"/>
      <c r="C580" s="301" t="s">
        <v>236</v>
      </c>
      <c r="D580" s="301" t="s">
        <v>1279</v>
      </c>
      <c r="E580" s="18" t="s">
        <v>238</v>
      </c>
      <c r="F580" s="302">
        <v>28</v>
      </c>
      <c r="G580" s="39"/>
      <c r="H580" s="45"/>
    </row>
    <row r="581" s="2" customFormat="1" ht="16.8" customHeight="1">
      <c r="A581" s="39"/>
      <c r="B581" s="45"/>
      <c r="C581" s="297" t="s">
        <v>976</v>
      </c>
      <c r="D581" s="298" t="s">
        <v>1345</v>
      </c>
      <c r="E581" s="299" t="s">
        <v>19</v>
      </c>
      <c r="F581" s="300">
        <v>9</v>
      </c>
      <c r="G581" s="39"/>
      <c r="H581" s="45"/>
    </row>
    <row r="582" s="2" customFormat="1" ht="16.8" customHeight="1">
      <c r="A582" s="39"/>
      <c r="B582" s="45"/>
      <c r="C582" s="301" t="s">
        <v>976</v>
      </c>
      <c r="D582" s="301" t="s">
        <v>279</v>
      </c>
      <c r="E582" s="18" t="s">
        <v>19</v>
      </c>
      <c r="F582" s="302">
        <v>9</v>
      </c>
      <c r="G582" s="39"/>
      <c r="H582" s="45"/>
    </row>
    <row r="583" s="2" customFormat="1" ht="26.4" customHeight="1">
      <c r="A583" s="39"/>
      <c r="B583" s="45"/>
      <c r="C583" s="296" t="s">
        <v>1346</v>
      </c>
      <c r="D583" s="296" t="s">
        <v>86</v>
      </c>
      <c r="E583" s="39"/>
      <c r="F583" s="39"/>
      <c r="G583" s="39"/>
      <c r="H583" s="45"/>
    </row>
    <row r="584" s="2" customFormat="1" ht="16.8" customHeight="1">
      <c r="A584" s="39"/>
      <c r="B584" s="45"/>
      <c r="C584" s="297" t="s">
        <v>1318</v>
      </c>
      <c r="D584" s="298" t="s">
        <v>1319</v>
      </c>
      <c r="E584" s="299" t="s">
        <v>19</v>
      </c>
      <c r="F584" s="300">
        <v>24.75</v>
      </c>
      <c r="G584" s="39"/>
      <c r="H584" s="45"/>
    </row>
    <row r="585" s="2" customFormat="1" ht="16.8" customHeight="1">
      <c r="A585" s="39"/>
      <c r="B585" s="45"/>
      <c r="C585" s="301" t="s">
        <v>19</v>
      </c>
      <c r="D585" s="301" t="s">
        <v>1347</v>
      </c>
      <c r="E585" s="18" t="s">
        <v>19</v>
      </c>
      <c r="F585" s="302">
        <v>24.75</v>
      </c>
      <c r="G585" s="39"/>
      <c r="H585" s="45"/>
    </row>
    <row r="586" s="2" customFormat="1" ht="16.8" customHeight="1">
      <c r="A586" s="39"/>
      <c r="B586" s="45"/>
      <c r="C586" s="297" t="s">
        <v>1298</v>
      </c>
      <c r="D586" s="298" t="s">
        <v>1299</v>
      </c>
      <c r="E586" s="299" t="s">
        <v>19</v>
      </c>
      <c r="F586" s="300">
        <v>1.355</v>
      </c>
      <c r="G586" s="39"/>
      <c r="H586" s="45"/>
    </row>
    <row r="587" s="2" customFormat="1" ht="16.8" customHeight="1">
      <c r="A587" s="39"/>
      <c r="B587" s="45"/>
      <c r="C587" s="301" t="s">
        <v>19</v>
      </c>
      <c r="D587" s="301" t="s">
        <v>1300</v>
      </c>
      <c r="E587" s="18" t="s">
        <v>19</v>
      </c>
      <c r="F587" s="302">
        <v>1.355</v>
      </c>
      <c r="G587" s="39"/>
      <c r="H587" s="45"/>
    </row>
    <row r="588" s="2" customFormat="1" ht="16.8" customHeight="1">
      <c r="A588" s="39"/>
      <c r="B588" s="45"/>
      <c r="C588" s="303" t="s">
        <v>1254</v>
      </c>
      <c r="D588" s="39"/>
      <c r="E588" s="39"/>
      <c r="F588" s="39"/>
      <c r="G588" s="39"/>
      <c r="H588" s="45"/>
    </row>
    <row r="589" s="2" customFormat="1" ht="16.8" customHeight="1">
      <c r="A589" s="39"/>
      <c r="B589" s="45"/>
      <c r="C589" s="301" t="s">
        <v>734</v>
      </c>
      <c r="D589" s="301" t="s">
        <v>1301</v>
      </c>
      <c r="E589" s="18" t="s">
        <v>259</v>
      </c>
      <c r="F589" s="302">
        <v>1.355</v>
      </c>
      <c r="G589" s="39"/>
      <c r="H589" s="45"/>
    </row>
    <row r="590" s="2" customFormat="1" ht="16.8" customHeight="1">
      <c r="A590" s="39"/>
      <c r="B590" s="45"/>
      <c r="C590" s="297" t="s">
        <v>1337</v>
      </c>
      <c r="D590" s="298" t="s">
        <v>1338</v>
      </c>
      <c r="E590" s="299" t="s">
        <v>19</v>
      </c>
      <c r="F590" s="300">
        <v>3.839</v>
      </c>
      <c r="G590" s="39"/>
      <c r="H590" s="45"/>
    </row>
    <row r="591" s="2" customFormat="1" ht="16.8" customHeight="1">
      <c r="A591" s="39"/>
      <c r="B591" s="45"/>
      <c r="C591" s="301" t="s">
        <v>19</v>
      </c>
      <c r="D591" s="301" t="s">
        <v>1339</v>
      </c>
      <c r="E591" s="18" t="s">
        <v>19</v>
      </c>
      <c r="F591" s="302">
        <v>3.839</v>
      </c>
      <c r="G591" s="39"/>
      <c r="H591" s="45"/>
    </row>
    <row r="592" s="2" customFormat="1" ht="16.8" customHeight="1">
      <c r="A592" s="39"/>
      <c r="B592" s="45"/>
      <c r="C592" s="303" t="s">
        <v>1254</v>
      </c>
      <c r="D592" s="39"/>
      <c r="E592" s="39"/>
      <c r="F592" s="39"/>
      <c r="G592" s="39"/>
      <c r="H592" s="45"/>
    </row>
    <row r="593" s="2" customFormat="1" ht="16.8" customHeight="1">
      <c r="A593" s="39"/>
      <c r="B593" s="45"/>
      <c r="C593" s="301" t="s">
        <v>734</v>
      </c>
      <c r="D593" s="301" t="s">
        <v>1301</v>
      </c>
      <c r="E593" s="18" t="s">
        <v>259</v>
      </c>
      <c r="F593" s="302">
        <v>3.839</v>
      </c>
      <c r="G593" s="39"/>
      <c r="H593" s="45"/>
    </row>
    <row r="594" s="2" customFormat="1" ht="16.8" customHeight="1">
      <c r="A594" s="39"/>
      <c r="B594" s="45"/>
      <c r="C594" s="297" t="s">
        <v>1348</v>
      </c>
      <c r="D594" s="298" t="s">
        <v>1349</v>
      </c>
      <c r="E594" s="299" t="s">
        <v>19</v>
      </c>
      <c r="F594" s="300">
        <v>1.155</v>
      </c>
      <c r="G594" s="39"/>
      <c r="H594" s="45"/>
    </row>
    <row r="595" s="2" customFormat="1" ht="16.8" customHeight="1">
      <c r="A595" s="39"/>
      <c r="B595" s="45"/>
      <c r="C595" s="301" t="s">
        <v>19</v>
      </c>
      <c r="D595" s="301" t="s">
        <v>1350</v>
      </c>
      <c r="E595" s="18" t="s">
        <v>19</v>
      </c>
      <c r="F595" s="302">
        <v>1.155</v>
      </c>
      <c r="G595" s="39"/>
      <c r="H595" s="45"/>
    </row>
    <row r="596" s="2" customFormat="1" ht="16.8" customHeight="1">
      <c r="A596" s="39"/>
      <c r="B596" s="45"/>
      <c r="C596" s="303" t="s">
        <v>1254</v>
      </c>
      <c r="D596" s="39"/>
      <c r="E596" s="39"/>
      <c r="F596" s="39"/>
      <c r="G596" s="39"/>
      <c r="H596" s="45"/>
    </row>
    <row r="597" s="2" customFormat="1" ht="16.8" customHeight="1">
      <c r="A597" s="39"/>
      <c r="B597" s="45"/>
      <c r="C597" s="301" t="s">
        <v>734</v>
      </c>
      <c r="D597" s="301" t="s">
        <v>1301</v>
      </c>
      <c r="E597" s="18" t="s">
        <v>259</v>
      </c>
      <c r="F597" s="302">
        <v>1.155</v>
      </c>
      <c r="G597" s="39"/>
      <c r="H597" s="45"/>
    </row>
    <row r="598" s="2" customFormat="1" ht="16.8" customHeight="1">
      <c r="A598" s="39"/>
      <c r="B598" s="45"/>
      <c r="C598" s="297" t="s">
        <v>1302</v>
      </c>
      <c r="D598" s="298" t="s">
        <v>1303</v>
      </c>
      <c r="E598" s="299" t="s">
        <v>19</v>
      </c>
      <c r="F598" s="300">
        <v>23.111999999999998</v>
      </c>
      <c r="G598" s="39"/>
      <c r="H598" s="45"/>
    </row>
    <row r="599" s="2" customFormat="1" ht="16.8" customHeight="1">
      <c r="A599" s="39"/>
      <c r="B599" s="45"/>
      <c r="C599" s="301" t="s">
        <v>19</v>
      </c>
      <c r="D599" s="301" t="s">
        <v>1351</v>
      </c>
      <c r="E599" s="18" t="s">
        <v>19</v>
      </c>
      <c r="F599" s="302">
        <v>23.111999999999998</v>
      </c>
      <c r="G599" s="39"/>
      <c r="H599" s="45"/>
    </row>
    <row r="600" s="2" customFormat="1" ht="16.8" customHeight="1">
      <c r="A600" s="39"/>
      <c r="B600" s="45"/>
      <c r="C600" s="303" t="s">
        <v>1254</v>
      </c>
      <c r="D600" s="39"/>
      <c r="E600" s="39"/>
      <c r="F600" s="39"/>
      <c r="G600" s="39"/>
      <c r="H600" s="45"/>
    </row>
    <row r="601" s="2" customFormat="1">
      <c r="A601" s="39"/>
      <c r="B601" s="45"/>
      <c r="C601" s="301" t="s">
        <v>395</v>
      </c>
      <c r="D601" s="301" t="s">
        <v>1277</v>
      </c>
      <c r="E601" s="18" t="s">
        <v>259</v>
      </c>
      <c r="F601" s="302">
        <v>23.111999999999998</v>
      </c>
      <c r="G601" s="39"/>
      <c r="H601" s="45"/>
    </row>
    <row r="602" s="2" customFormat="1" ht="16.8" customHeight="1">
      <c r="A602" s="39"/>
      <c r="B602" s="45"/>
      <c r="C602" s="297" t="s">
        <v>1340</v>
      </c>
      <c r="D602" s="298" t="s">
        <v>1341</v>
      </c>
      <c r="E602" s="299" t="s">
        <v>19</v>
      </c>
      <c r="F602" s="300">
        <v>8.5800000000000001</v>
      </c>
      <c r="G602" s="39"/>
      <c r="H602" s="45"/>
    </row>
    <row r="603" s="2" customFormat="1" ht="16.8" customHeight="1">
      <c r="A603" s="39"/>
      <c r="B603" s="45"/>
      <c r="C603" s="301" t="s">
        <v>19</v>
      </c>
      <c r="D603" s="301" t="s">
        <v>1256</v>
      </c>
      <c r="E603" s="18" t="s">
        <v>19</v>
      </c>
      <c r="F603" s="302">
        <v>8.5800000000000001</v>
      </c>
      <c r="G603" s="39"/>
      <c r="H603" s="45"/>
    </row>
    <row r="604" s="2" customFormat="1" ht="16.8" customHeight="1">
      <c r="A604" s="39"/>
      <c r="B604" s="45"/>
      <c r="C604" s="303" t="s">
        <v>1254</v>
      </c>
      <c r="D604" s="39"/>
      <c r="E604" s="39"/>
      <c r="F604" s="39"/>
      <c r="G604" s="39"/>
      <c r="H604" s="45"/>
    </row>
    <row r="605" s="2" customFormat="1">
      <c r="A605" s="39"/>
      <c r="B605" s="45"/>
      <c r="C605" s="301" t="s">
        <v>984</v>
      </c>
      <c r="D605" s="301" t="s">
        <v>1342</v>
      </c>
      <c r="E605" s="18" t="s">
        <v>259</v>
      </c>
      <c r="F605" s="302">
        <v>8.5800000000000001</v>
      </c>
      <c r="G605" s="39"/>
      <c r="H605" s="45"/>
    </row>
    <row r="606" s="2" customFormat="1" ht="16.8" customHeight="1">
      <c r="A606" s="39"/>
      <c r="B606" s="45"/>
      <c r="C606" s="297" t="s">
        <v>1352</v>
      </c>
      <c r="D606" s="298" t="s">
        <v>1353</v>
      </c>
      <c r="E606" s="299" t="s">
        <v>19</v>
      </c>
      <c r="F606" s="300">
        <v>1.0740000000000001</v>
      </c>
      <c r="G606" s="39"/>
      <c r="H606" s="45"/>
    </row>
    <row r="607" s="2" customFormat="1" ht="16.8" customHeight="1">
      <c r="A607" s="39"/>
      <c r="B607" s="45"/>
      <c r="C607" s="301" t="s">
        <v>19</v>
      </c>
      <c r="D607" s="301" t="s">
        <v>1354</v>
      </c>
      <c r="E607" s="18" t="s">
        <v>19</v>
      </c>
      <c r="F607" s="302">
        <v>1.0740000000000001</v>
      </c>
      <c r="G607" s="39"/>
      <c r="H607" s="45"/>
    </row>
    <row r="608" s="2" customFormat="1" ht="16.8" customHeight="1">
      <c r="A608" s="39"/>
      <c r="B608" s="45"/>
      <c r="C608" s="303" t="s">
        <v>1254</v>
      </c>
      <c r="D608" s="39"/>
      <c r="E608" s="39"/>
      <c r="F608" s="39"/>
      <c r="G608" s="39"/>
      <c r="H608" s="45"/>
    </row>
    <row r="609" s="2" customFormat="1">
      <c r="A609" s="39"/>
      <c r="B609" s="45"/>
      <c r="C609" s="301" t="s">
        <v>984</v>
      </c>
      <c r="D609" s="301" t="s">
        <v>1342</v>
      </c>
      <c r="E609" s="18" t="s">
        <v>259</v>
      </c>
      <c r="F609" s="302">
        <v>1.0740000000000001</v>
      </c>
      <c r="G609" s="39"/>
      <c r="H609" s="45"/>
    </row>
    <row r="610" s="2" customFormat="1" ht="16.8" customHeight="1">
      <c r="A610" s="39"/>
      <c r="B610" s="45"/>
      <c r="C610" s="297" t="s">
        <v>333</v>
      </c>
      <c r="D610" s="298" t="s">
        <v>640</v>
      </c>
      <c r="E610" s="299" t="s">
        <v>19</v>
      </c>
      <c r="F610" s="300">
        <v>29.757999999999999</v>
      </c>
      <c r="G610" s="39"/>
      <c r="H610" s="45"/>
    </row>
    <row r="611" s="2" customFormat="1" ht="16.8" customHeight="1">
      <c r="A611" s="39"/>
      <c r="B611" s="45"/>
      <c r="C611" s="301" t="s">
        <v>19</v>
      </c>
      <c r="D611" s="301" t="s">
        <v>915</v>
      </c>
      <c r="E611" s="18" t="s">
        <v>19</v>
      </c>
      <c r="F611" s="302">
        <v>29.757999999999999</v>
      </c>
      <c r="G611" s="39"/>
      <c r="H611" s="45"/>
    </row>
    <row r="612" s="2" customFormat="1" ht="16.8" customHeight="1">
      <c r="A612" s="39"/>
      <c r="B612" s="45"/>
      <c r="C612" s="303" t="s">
        <v>1254</v>
      </c>
      <c r="D612" s="39"/>
      <c r="E612" s="39"/>
      <c r="F612" s="39"/>
      <c r="G612" s="39"/>
      <c r="H612" s="45"/>
    </row>
    <row r="613" s="2" customFormat="1" ht="16.8" customHeight="1">
      <c r="A613" s="39"/>
      <c r="B613" s="45"/>
      <c r="C613" s="301" t="s">
        <v>340</v>
      </c>
      <c r="D613" s="301" t="s">
        <v>1255</v>
      </c>
      <c r="E613" s="18" t="s">
        <v>259</v>
      </c>
      <c r="F613" s="302">
        <v>29.757999999999999</v>
      </c>
      <c r="G613" s="39"/>
      <c r="H613" s="45"/>
    </row>
    <row r="614" s="2" customFormat="1" ht="16.8" customHeight="1">
      <c r="A614" s="39"/>
      <c r="B614" s="45"/>
      <c r="C614" s="301" t="s">
        <v>687</v>
      </c>
      <c r="D614" s="301" t="s">
        <v>688</v>
      </c>
      <c r="E614" s="18" t="s">
        <v>259</v>
      </c>
      <c r="F614" s="302">
        <v>29.757999999999999</v>
      </c>
      <c r="G614" s="39"/>
      <c r="H614" s="45"/>
    </row>
    <row r="615" s="2" customFormat="1" ht="16.8" customHeight="1">
      <c r="A615" s="39"/>
      <c r="B615" s="45"/>
      <c r="C615" s="297" t="s">
        <v>642</v>
      </c>
      <c r="D615" s="298" t="s">
        <v>643</v>
      </c>
      <c r="E615" s="299" t="s">
        <v>19</v>
      </c>
      <c r="F615" s="300">
        <v>118.602</v>
      </c>
      <c r="G615" s="39"/>
      <c r="H615" s="45"/>
    </row>
    <row r="616" s="2" customFormat="1" ht="16.8" customHeight="1">
      <c r="A616" s="39"/>
      <c r="B616" s="45"/>
      <c r="C616" s="301" t="s">
        <v>19</v>
      </c>
      <c r="D616" s="301" t="s">
        <v>921</v>
      </c>
      <c r="E616" s="18" t="s">
        <v>19</v>
      </c>
      <c r="F616" s="302">
        <v>118.602</v>
      </c>
      <c r="G616" s="39"/>
      <c r="H616" s="45"/>
    </row>
    <row r="617" s="2" customFormat="1" ht="16.8" customHeight="1">
      <c r="A617" s="39"/>
      <c r="B617" s="45"/>
      <c r="C617" s="303" t="s">
        <v>1254</v>
      </c>
      <c r="D617" s="39"/>
      <c r="E617" s="39"/>
      <c r="F617" s="39"/>
      <c r="G617" s="39"/>
      <c r="H617" s="45"/>
    </row>
    <row r="618" s="2" customFormat="1" ht="16.8" customHeight="1">
      <c r="A618" s="39"/>
      <c r="B618" s="45"/>
      <c r="C618" s="301" t="s">
        <v>340</v>
      </c>
      <c r="D618" s="301" t="s">
        <v>1255</v>
      </c>
      <c r="E618" s="18" t="s">
        <v>259</v>
      </c>
      <c r="F618" s="302">
        <v>118.602</v>
      </c>
      <c r="G618" s="39"/>
      <c r="H618" s="45"/>
    </row>
    <row r="619" s="2" customFormat="1" ht="16.8" customHeight="1">
      <c r="A619" s="39"/>
      <c r="B619" s="45"/>
      <c r="C619" s="301" t="s">
        <v>687</v>
      </c>
      <c r="D619" s="301" t="s">
        <v>688</v>
      </c>
      <c r="E619" s="18" t="s">
        <v>259</v>
      </c>
      <c r="F619" s="302">
        <v>118.602</v>
      </c>
      <c r="G619" s="39"/>
      <c r="H619" s="45"/>
    </row>
    <row r="620" s="2" customFormat="1" ht="16.8" customHeight="1">
      <c r="A620" s="39"/>
      <c r="B620" s="45"/>
      <c r="C620" s="297" t="s">
        <v>1305</v>
      </c>
      <c r="D620" s="298" t="s">
        <v>1306</v>
      </c>
      <c r="E620" s="299" t="s">
        <v>19</v>
      </c>
      <c r="F620" s="300">
        <v>25.41</v>
      </c>
      <c r="G620" s="39"/>
      <c r="H620" s="45"/>
    </row>
    <row r="621" s="2" customFormat="1" ht="16.8" customHeight="1">
      <c r="A621" s="39"/>
      <c r="B621" s="45"/>
      <c r="C621" s="301" t="s">
        <v>19</v>
      </c>
      <c r="D621" s="301" t="s">
        <v>1355</v>
      </c>
      <c r="E621" s="18" t="s">
        <v>19</v>
      </c>
      <c r="F621" s="302">
        <v>29.699999999999999</v>
      </c>
      <c r="G621" s="39"/>
      <c r="H621" s="45"/>
    </row>
    <row r="622" s="2" customFormat="1" ht="16.8" customHeight="1">
      <c r="A622" s="39"/>
      <c r="B622" s="45"/>
      <c r="C622" s="297" t="s">
        <v>1256</v>
      </c>
      <c r="D622" s="298" t="s">
        <v>1257</v>
      </c>
      <c r="E622" s="299" t="s">
        <v>19</v>
      </c>
      <c r="F622" s="300">
        <v>8.5800000000000001</v>
      </c>
      <c r="G622" s="39"/>
      <c r="H622" s="45"/>
    </row>
    <row r="623" s="2" customFormat="1" ht="16.8" customHeight="1">
      <c r="A623" s="39"/>
      <c r="B623" s="45"/>
      <c r="C623" s="301" t="s">
        <v>19</v>
      </c>
      <c r="D623" s="301" t="s">
        <v>1343</v>
      </c>
      <c r="E623" s="18" t="s">
        <v>19</v>
      </c>
      <c r="F623" s="302">
        <v>8.5800000000000001</v>
      </c>
      <c r="G623" s="39"/>
      <c r="H623" s="45"/>
    </row>
    <row r="624" s="2" customFormat="1" ht="16.8" customHeight="1">
      <c r="A624" s="39"/>
      <c r="B624" s="45"/>
      <c r="C624" s="303" t="s">
        <v>1254</v>
      </c>
      <c r="D624" s="39"/>
      <c r="E624" s="39"/>
      <c r="F624" s="39"/>
      <c r="G624" s="39"/>
      <c r="H624" s="45"/>
    </row>
    <row r="625" s="2" customFormat="1">
      <c r="A625" s="39"/>
      <c r="B625" s="45"/>
      <c r="C625" s="301" t="s">
        <v>275</v>
      </c>
      <c r="D625" s="301" t="s">
        <v>1276</v>
      </c>
      <c r="E625" s="18" t="s">
        <v>259</v>
      </c>
      <c r="F625" s="302">
        <v>8.5800000000000001</v>
      </c>
      <c r="G625" s="39"/>
      <c r="H625" s="45"/>
    </row>
    <row r="626" s="2" customFormat="1" ht="16.8" customHeight="1">
      <c r="A626" s="39"/>
      <c r="B626" s="45"/>
      <c r="C626" s="301" t="s">
        <v>264</v>
      </c>
      <c r="D626" s="301" t="s">
        <v>1266</v>
      </c>
      <c r="E626" s="18" t="s">
        <v>259</v>
      </c>
      <c r="F626" s="302">
        <v>10.154999999999999</v>
      </c>
      <c r="G626" s="39"/>
      <c r="H626" s="45"/>
    </row>
    <row r="627" s="2" customFormat="1" ht="16.8" customHeight="1">
      <c r="A627" s="39"/>
      <c r="B627" s="45"/>
      <c r="C627" s="297" t="s">
        <v>1308</v>
      </c>
      <c r="D627" s="298" t="s">
        <v>1309</v>
      </c>
      <c r="E627" s="299" t="s">
        <v>19</v>
      </c>
      <c r="F627" s="300">
        <v>47.195999999999998</v>
      </c>
      <c r="G627" s="39"/>
      <c r="H627" s="45"/>
    </row>
    <row r="628" s="2" customFormat="1" ht="16.8" customHeight="1">
      <c r="A628" s="39"/>
      <c r="B628" s="45"/>
      <c r="C628" s="301" t="s">
        <v>19</v>
      </c>
      <c r="D628" s="301" t="s">
        <v>1310</v>
      </c>
      <c r="E628" s="18" t="s">
        <v>19</v>
      </c>
      <c r="F628" s="302">
        <v>47.195999999999998</v>
      </c>
      <c r="G628" s="39"/>
      <c r="H628" s="45"/>
    </row>
    <row r="629" s="2" customFormat="1" ht="16.8" customHeight="1">
      <c r="A629" s="39"/>
      <c r="B629" s="45"/>
      <c r="C629" s="303" t="s">
        <v>1254</v>
      </c>
      <c r="D629" s="39"/>
      <c r="E629" s="39"/>
      <c r="F629" s="39"/>
      <c r="G629" s="39"/>
      <c r="H629" s="45"/>
    </row>
    <row r="630" s="2" customFormat="1">
      <c r="A630" s="39"/>
      <c r="B630" s="45"/>
      <c r="C630" s="301" t="s">
        <v>257</v>
      </c>
      <c r="D630" s="301" t="s">
        <v>1265</v>
      </c>
      <c r="E630" s="18" t="s">
        <v>259</v>
      </c>
      <c r="F630" s="302">
        <v>47.195999999999998</v>
      </c>
      <c r="G630" s="39"/>
      <c r="H630" s="45"/>
    </row>
    <row r="631" s="2" customFormat="1" ht="16.8" customHeight="1">
      <c r="A631" s="39"/>
      <c r="B631" s="45"/>
      <c r="C631" s="301" t="s">
        <v>264</v>
      </c>
      <c r="D631" s="301" t="s">
        <v>1266</v>
      </c>
      <c r="E631" s="18" t="s">
        <v>259</v>
      </c>
      <c r="F631" s="302">
        <v>47.195999999999998</v>
      </c>
      <c r="G631" s="39"/>
      <c r="H631" s="45"/>
    </row>
    <row r="632" s="2" customFormat="1" ht="16.8" customHeight="1">
      <c r="A632" s="39"/>
      <c r="B632" s="45"/>
      <c r="C632" s="297" t="s">
        <v>496</v>
      </c>
      <c r="D632" s="298" t="s">
        <v>497</v>
      </c>
      <c r="E632" s="299" t="s">
        <v>19</v>
      </c>
      <c r="F632" s="300">
        <v>75</v>
      </c>
      <c r="G632" s="39"/>
      <c r="H632" s="45"/>
    </row>
    <row r="633" s="2" customFormat="1" ht="16.8" customHeight="1">
      <c r="A633" s="39"/>
      <c r="B633" s="45"/>
      <c r="C633" s="301" t="s">
        <v>19</v>
      </c>
      <c r="D633" s="301" t="s">
        <v>1125</v>
      </c>
      <c r="E633" s="18" t="s">
        <v>19</v>
      </c>
      <c r="F633" s="302">
        <v>15</v>
      </c>
      <c r="G633" s="39"/>
      <c r="H633" s="45"/>
    </row>
    <row r="634" s="2" customFormat="1" ht="16.8" customHeight="1">
      <c r="A634" s="39"/>
      <c r="B634" s="45"/>
      <c r="C634" s="301" t="s">
        <v>19</v>
      </c>
      <c r="D634" s="301" t="s">
        <v>1126</v>
      </c>
      <c r="E634" s="18" t="s">
        <v>19</v>
      </c>
      <c r="F634" s="302">
        <v>60</v>
      </c>
      <c r="G634" s="39"/>
      <c r="H634" s="45"/>
    </row>
    <row r="635" s="2" customFormat="1" ht="16.8" customHeight="1">
      <c r="A635" s="39"/>
      <c r="B635" s="45"/>
      <c r="C635" s="301" t="s">
        <v>496</v>
      </c>
      <c r="D635" s="301" t="s">
        <v>244</v>
      </c>
      <c r="E635" s="18" t="s">
        <v>19</v>
      </c>
      <c r="F635" s="302">
        <v>75</v>
      </c>
      <c r="G635" s="39"/>
      <c r="H635" s="45"/>
    </row>
    <row r="636" s="2" customFormat="1" ht="16.8" customHeight="1">
      <c r="A636" s="39"/>
      <c r="B636" s="45"/>
      <c r="C636" s="303" t="s">
        <v>1254</v>
      </c>
      <c r="D636" s="39"/>
      <c r="E636" s="39"/>
      <c r="F636" s="39"/>
      <c r="G636" s="39"/>
      <c r="H636" s="45"/>
    </row>
    <row r="637" s="2" customFormat="1" ht="16.8" customHeight="1">
      <c r="A637" s="39"/>
      <c r="B637" s="45"/>
      <c r="C637" s="301" t="s">
        <v>740</v>
      </c>
      <c r="D637" s="301" t="s">
        <v>1311</v>
      </c>
      <c r="E637" s="18" t="s">
        <v>172</v>
      </c>
      <c r="F637" s="302">
        <v>75</v>
      </c>
      <c r="G637" s="39"/>
      <c r="H637" s="45"/>
    </row>
    <row r="638" s="2" customFormat="1" ht="16.8" customHeight="1">
      <c r="A638" s="39"/>
      <c r="B638" s="45"/>
      <c r="C638" s="301" t="s">
        <v>429</v>
      </c>
      <c r="D638" s="301" t="s">
        <v>1270</v>
      </c>
      <c r="E638" s="18" t="s">
        <v>172</v>
      </c>
      <c r="F638" s="302">
        <v>75</v>
      </c>
      <c r="G638" s="39"/>
      <c r="H638" s="45"/>
    </row>
    <row r="639" s="2" customFormat="1" ht="16.8" customHeight="1">
      <c r="A639" s="39"/>
      <c r="B639" s="45"/>
      <c r="C639" s="301" t="s">
        <v>591</v>
      </c>
      <c r="D639" s="301" t="s">
        <v>1291</v>
      </c>
      <c r="E639" s="18" t="s">
        <v>259</v>
      </c>
      <c r="F639" s="302">
        <v>26.949999999999999</v>
      </c>
      <c r="G639" s="39"/>
      <c r="H639" s="45"/>
    </row>
    <row r="640" s="2" customFormat="1" ht="16.8" customHeight="1">
      <c r="A640" s="39"/>
      <c r="B640" s="45"/>
      <c r="C640" s="301" t="s">
        <v>437</v>
      </c>
      <c r="D640" s="301" t="s">
        <v>438</v>
      </c>
      <c r="E640" s="18" t="s">
        <v>259</v>
      </c>
      <c r="F640" s="302">
        <v>26.949999999999999</v>
      </c>
      <c r="G640" s="39"/>
      <c r="H640" s="45"/>
    </row>
    <row r="641" s="2" customFormat="1" ht="16.8" customHeight="1">
      <c r="A641" s="39"/>
      <c r="B641" s="45"/>
      <c r="C641" s="301" t="s">
        <v>433</v>
      </c>
      <c r="D641" s="301" t="s">
        <v>434</v>
      </c>
      <c r="E641" s="18" t="s">
        <v>172</v>
      </c>
      <c r="F641" s="302">
        <v>75</v>
      </c>
      <c r="G641" s="39"/>
      <c r="H641" s="45"/>
    </row>
    <row r="642" s="2" customFormat="1" ht="16.8" customHeight="1">
      <c r="A642" s="39"/>
      <c r="B642" s="45"/>
      <c r="C642" s="297" t="s">
        <v>499</v>
      </c>
      <c r="D642" s="298" t="s">
        <v>645</v>
      </c>
      <c r="E642" s="299" t="s">
        <v>19</v>
      </c>
      <c r="F642" s="300">
        <v>10.800000000000001</v>
      </c>
      <c r="G642" s="39"/>
      <c r="H642" s="45"/>
    </row>
    <row r="643" s="2" customFormat="1" ht="16.8" customHeight="1">
      <c r="A643" s="39"/>
      <c r="B643" s="45"/>
      <c r="C643" s="301" t="s">
        <v>499</v>
      </c>
      <c r="D643" s="301" t="s">
        <v>178</v>
      </c>
      <c r="E643" s="18" t="s">
        <v>19</v>
      </c>
      <c r="F643" s="302">
        <v>10.800000000000001</v>
      </c>
      <c r="G643" s="39"/>
      <c r="H643" s="45"/>
    </row>
    <row r="644" s="2" customFormat="1" ht="16.8" customHeight="1">
      <c r="A644" s="39"/>
      <c r="B644" s="45"/>
      <c r="C644" s="303" t="s">
        <v>1254</v>
      </c>
      <c r="D644" s="39"/>
      <c r="E644" s="39"/>
      <c r="F644" s="39"/>
      <c r="G644" s="39"/>
      <c r="H644" s="45"/>
    </row>
    <row r="645" s="2" customFormat="1" ht="16.8" customHeight="1">
      <c r="A645" s="39"/>
      <c r="B645" s="45"/>
      <c r="C645" s="301" t="s">
        <v>378</v>
      </c>
      <c r="D645" s="301" t="s">
        <v>1275</v>
      </c>
      <c r="E645" s="18" t="s">
        <v>180</v>
      </c>
      <c r="F645" s="302">
        <v>10.800000000000001</v>
      </c>
      <c r="G645" s="39"/>
      <c r="H645" s="45"/>
    </row>
    <row r="646" s="2" customFormat="1" ht="16.8" customHeight="1">
      <c r="A646" s="39"/>
      <c r="B646" s="45"/>
      <c r="C646" s="301" t="s">
        <v>670</v>
      </c>
      <c r="D646" s="301" t="s">
        <v>1313</v>
      </c>
      <c r="E646" s="18" t="s">
        <v>168</v>
      </c>
      <c r="F646" s="302">
        <v>4.3200000000000003</v>
      </c>
      <c r="G646" s="39"/>
      <c r="H646" s="45"/>
    </row>
    <row r="647" s="2" customFormat="1" ht="16.8" customHeight="1">
      <c r="A647" s="39"/>
      <c r="B647" s="45"/>
      <c r="C647" s="301" t="s">
        <v>700</v>
      </c>
      <c r="D647" s="301" t="s">
        <v>701</v>
      </c>
      <c r="E647" s="18" t="s">
        <v>238</v>
      </c>
      <c r="F647" s="302">
        <v>84</v>
      </c>
      <c r="G647" s="39"/>
      <c r="H647" s="45"/>
    </row>
    <row r="648" s="2" customFormat="1" ht="16.8" customHeight="1">
      <c r="A648" s="39"/>
      <c r="B648" s="45"/>
      <c r="C648" s="301" t="s">
        <v>1062</v>
      </c>
      <c r="D648" s="301" t="s">
        <v>1063</v>
      </c>
      <c r="E648" s="18" t="s">
        <v>238</v>
      </c>
      <c r="F648" s="302">
        <v>52</v>
      </c>
      <c r="G648" s="39"/>
      <c r="H648" s="45"/>
    </row>
    <row r="649" s="2" customFormat="1" ht="16.8" customHeight="1">
      <c r="A649" s="39"/>
      <c r="B649" s="45"/>
      <c r="C649" s="301" t="s">
        <v>382</v>
      </c>
      <c r="D649" s="301" t="s">
        <v>383</v>
      </c>
      <c r="E649" s="18" t="s">
        <v>180</v>
      </c>
      <c r="F649" s="302">
        <v>10.800000000000001</v>
      </c>
      <c r="G649" s="39"/>
      <c r="H649" s="45"/>
    </row>
    <row r="650" s="2" customFormat="1" ht="16.8" customHeight="1">
      <c r="A650" s="39"/>
      <c r="B650" s="45"/>
      <c r="C650" s="297" t="s">
        <v>1007</v>
      </c>
      <c r="D650" s="298" t="s">
        <v>1008</v>
      </c>
      <c r="E650" s="299" t="s">
        <v>19</v>
      </c>
      <c r="F650" s="300">
        <v>40</v>
      </c>
      <c r="G650" s="39"/>
      <c r="H650" s="45"/>
    </row>
    <row r="651" s="2" customFormat="1" ht="16.8" customHeight="1">
      <c r="A651" s="39"/>
      <c r="B651" s="45"/>
      <c r="C651" s="301" t="s">
        <v>19</v>
      </c>
      <c r="D651" s="301" t="s">
        <v>1184</v>
      </c>
      <c r="E651" s="18" t="s">
        <v>19</v>
      </c>
      <c r="F651" s="302">
        <v>40</v>
      </c>
      <c r="G651" s="39"/>
      <c r="H651" s="45"/>
    </row>
    <row r="652" s="2" customFormat="1" ht="16.8" customHeight="1">
      <c r="A652" s="39"/>
      <c r="B652" s="45"/>
      <c r="C652" s="303" t="s">
        <v>1254</v>
      </c>
      <c r="D652" s="39"/>
      <c r="E652" s="39"/>
      <c r="F652" s="39"/>
      <c r="G652" s="39"/>
      <c r="H652" s="45"/>
    </row>
    <row r="653" s="2" customFormat="1" ht="16.8" customHeight="1">
      <c r="A653" s="39"/>
      <c r="B653" s="45"/>
      <c r="C653" s="301" t="s">
        <v>1044</v>
      </c>
      <c r="D653" s="301" t="s">
        <v>1356</v>
      </c>
      <c r="E653" s="18" t="s">
        <v>180</v>
      </c>
      <c r="F653" s="302">
        <v>40</v>
      </c>
      <c r="G653" s="39"/>
      <c r="H653" s="45"/>
    </row>
    <row r="654" s="2" customFormat="1" ht="16.8" customHeight="1">
      <c r="A654" s="39"/>
      <c r="B654" s="45"/>
      <c r="C654" s="301" t="s">
        <v>236</v>
      </c>
      <c r="D654" s="301" t="s">
        <v>1279</v>
      </c>
      <c r="E654" s="18" t="s">
        <v>238</v>
      </c>
      <c r="F654" s="302">
        <v>10</v>
      </c>
      <c r="G654" s="39"/>
      <c r="H654" s="45"/>
    </row>
    <row r="655" s="2" customFormat="1" ht="16.8" customHeight="1">
      <c r="A655" s="39"/>
      <c r="B655" s="45"/>
      <c r="C655" s="297" t="s">
        <v>949</v>
      </c>
      <c r="D655" s="298" t="s">
        <v>950</v>
      </c>
      <c r="E655" s="299" t="s">
        <v>19</v>
      </c>
      <c r="F655" s="300">
        <v>13</v>
      </c>
      <c r="G655" s="39"/>
      <c r="H655" s="45"/>
    </row>
    <row r="656" s="2" customFormat="1" ht="16.8" customHeight="1">
      <c r="A656" s="39"/>
      <c r="B656" s="45"/>
      <c r="C656" s="301" t="s">
        <v>19</v>
      </c>
      <c r="D656" s="301" t="s">
        <v>976</v>
      </c>
      <c r="E656" s="18" t="s">
        <v>19</v>
      </c>
      <c r="F656" s="302">
        <v>13</v>
      </c>
      <c r="G656" s="39"/>
      <c r="H656" s="45"/>
    </row>
    <row r="657" s="2" customFormat="1" ht="16.8" customHeight="1">
      <c r="A657" s="39"/>
      <c r="B657" s="45"/>
      <c r="C657" s="303" t="s">
        <v>1254</v>
      </c>
      <c r="D657" s="39"/>
      <c r="E657" s="39"/>
      <c r="F657" s="39"/>
      <c r="G657" s="39"/>
      <c r="H657" s="45"/>
    </row>
    <row r="658" s="2" customFormat="1" ht="16.8" customHeight="1">
      <c r="A658" s="39"/>
      <c r="B658" s="45"/>
      <c r="C658" s="301" t="s">
        <v>977</v>
      </c>
      <c r="D658" s="301" t="s">
        <v>978</v>
      </c>
      <c r="E658" s="18" t="s">
        <v>180</v>
      </c>
      <c r="F658" s="302">
        <v>13</v>
      </c>
      <c r="G658" s="39"/>
      <c r="H658" s="45"/>
    </row>
    <row r="659" s="2" customFormat="1" ht="16.8" customHeight="1">
      <c r="A659" s="39"/>
      <c r="B659" s="45"/>
      <c r="C659" s="297" t="s">
        <v>1092</v>
      </c>
      <c r="D659" s="298" t="s">
        <v>1357</v>
      </c>
      <c r="E659" s="299" t="s">
        <v>19</v>
      </c>
      <c r="F659" s="300">
        <v>7</v>
      </c>
      <c r="G659" s="39"/>
      <c r="H659" s="45"/>
    </row>
    <row r="660" s="2" customFormat="1" ht="16.8" customHeight="1">
      <c r="A660" s="39"/>
      <c r="B660" s="45"/>
      <c r="C660" s="301" t="s">
        <v>1092</v>
      </c>
      <c r="D660" s="301" t="s">
        <v>154</v>
      </c>
      <c r="E660" s="18" t="s">
        <v>19</v>
      </c>
      <c r="F660" s="302">
        <v>7</v>
      </c>
      <c r="G660" s="39"/>
      <c r="H660" s="45"/>
    </row>
    <row r="661" s="2" customFormat="1" ht="16.8" customHeight="1">
      <c r="A661" s="39"/>
      <c r="B661" s="45"/>
      <c r="C661" s="297" t="s">
        <v>647</v>
      </c>
      <c r="D661" s="298" t="s">
        <v>648</v>
      </c>
      <c r="E661" s="299" t="s">
        <v>19</v>
      </c>
      <c r="F661" s="300">
        <v>0.61599999999999999</v>
      </c>
      <c r="G661" s="39"/>
      <c r="H661" s="45"/>
    </row>
    <row r="662" s="2" customFormat="1" ht="16.8" customHeight="1">
      <c r="A662" s="39"/>
      <c r="B662" s="45"/>
      <c r="C662" s="301" t="s">
        <v>19</v>
      </c>
      <c r="D662" s="301" t="s">
        <v>1358</v>
      </c>
      <c r="E662" s="18" t="s">
        <v>19</v>
      </c>
      <c r="F662" s="302">
        <v>0.61599999999999999</v>
      </c>
      <c r="G662" s="39"/>
      <c r="H662" s="45"/>
    </row>
    <row r="663" s="2" customFormat="1" ht="16.8" customHeight="1">
      <c r="A663" s="39"/>
      <c r="B663" s="45"/>
      <c r="C663" s="303" t="s">
        <v>1254</v>
      </c>
      <c r="D663" s="39"/>
      <c r="E663" s="39"/>
      <c r="F663" s="39"/>
      <c r="G663" s="39"/>
      <c r="H663" s="45"/>
    </row>
    <row r="664" s="2" customFormat="1" ht="16.8" customHeight="1">
      <c r="A664" s="39"/>
      <c r="B664" s="45"/>
      <c r="C664" s="301" t="s">
        <v>387</v>
      </c>
      <c r="D664" s="301" t="s">
        <v>388</v>
      </c>
      <c r="E664" s="18" t="s">
        <v>168</v>
      </c>
      <c r="F664" s="302">
        <v>0.61599999999999999</v>
      </c>
      <c r="G664" s="39"/>
      <c r="H664" s="45"/>
    </row>
    <row r="665" s="2" customFormat="1" ht="16.8" customHeight="1">
      <c r="A665" s="39"/>
      <c r="B665" s="45"/>
      <c r="C665" s="297" t="s">
        <v>951</v>
      </c>
      <c r="D665" s="298" t="s">
        <v>952</v>
      </c>
      <c r="E665" s="299" t="s">
        <v>19</v>
      </c>
      <c r="F665" s="300">
        <v>1.7450000000000001</v>
      </c>
      <c r="G665" s="39"/>
      <c r="H665" s="45"/>
    </row>
    <row r="666" s="2" customFormat="1" ht="16.8" customHeight="1">
      <c r="A666" s="39"/>
      <c r="B666" s="45"/>
      <c r="C666" s="301" t="s">
        <v>19</v>
      </c>
      <c r="D666" s="301" t="s">
        <v>1344</v>
      </c>
      <c r="E666" s="18" t="s">
        <v>19</v>
      </c>
      <c r="F666" s="302">
        <v>1.7450000000000001</v>
      </c>
      <c r="G666" s="39"/>
      <c r="H666" s="45"/>
    </row>
    <row r="667" s="2" customFormat="1" ht="16.8" customHeight="1">
      <c r="A667" s="39"/>
      <c r="B667" s="45"/>
      <c r="C667" s="303" t="s">
        <v>1254</v>
      </c>
      <c r="D667" s="39"/>
      <c r="E667" s="39"/>
      <c r="F667" s="39"/>
      <c r="G667" s="39"/>
      <c r="H667" s="45"/>
    </row>
    <row r="668" s="2" customFormat="1" ht="16.8" customHeight="1">
      <c r="A668" s="39"/>
      <c r="B668" s="45"/>
      <c r="C668" s="301" t="s">
        <v>387</v>
      </c>
      <c r="D668" s="301" t="s">
        <v>388</v>
      </c>
      <c r="E668" s="18" t="s">
        <v>168</v>
      </c>
      <c r="F668" s="302">
        <v>1.7450000000000001</v>
      </c>
      <c r="G668" s="39"/>
      <c r="H668" s="45"/>
    </row>
    <row r="669" s="2" customFormat="1" ht="16.8" customHeight="1">
      <c r="A669" s="39"/>
      <c r="B669" s="45"/>
      <c r="C669" s="297" t="s">
        <v>1012</v>
      </c>
      <c r="D669" s="298" t="s">
        <v>1013</v>
      </c>
      <c r="E669" s="299" t="s">
        <v>19</v>
      </c>
      <c r="F669" s="300">
        <v>0.52500000000000002</v>
      </c>
      <c r="G669" s="39"/>
      <c r="H669" s="45"/>
    </row>
    <row r="670" s="2" customFormat="1" ht="16.8" customHeight="1">
      <c r="A670" s="39"/>
      <c r="B670" s="45"/>
      <c r="C670" s="301" t="s">
        <v>19</v>
      </c>
      <c r="D670" s="301" t="s">
        <v>1359</v>
      </c>
      <c r="E670" s="18" t="s">
        <v>19</v>
      </c>
      <c r="F670" s="302">
        <v>0.52500000000000002</v>
      </c>
      <c r="G670" s="39"/>
      <c r="H670" s="45"/>
    </row>
    <row r="671" s="2" customFormat="1" ht="16.8" customHeight="1">
      <c r="A671" s="39"/>
      <c r="B671" s="45"/>
      <c r="C671" s="303" t="s">
        <v>1254</v>
      </c>
      <c r="D671" s="39"/>
      <c r="E671" s="39"/>
      <c r="F671" s="39"/>
      <c r="G671" s="39"/>
      <c r="H671" s="45"/>
    </row>
    <row r="672" s="2" customFormat="1" ht="16.8" customHeight="1">
      <c r="A672" s="39"/>
      <c r="B672" s="45"/>
      <c r="C672" s="301" t="s">
        <v>387</v>
      </c>
      <c r="D672" s="301" t="s">
        <v>388</v>
      </c>
      <c r="E672" s="18" t="s">
        <v>168</v>
      </c>
      <c r="F672" s="302">
        <v>0.52500000000000002</v>
      </c>
      <c r="G672" s="39"/>
      <c r="H672" s="45"/>
    </row>
    <row r="673" s="2" customFormat="1" ht="16.8" customHeight="1">
      <c r="A673" s="39"/>
      <c r="B673" s="45"/>
      <c r="C673" s="297" t="s">
        <v>166</v>
      </c>
      <c r="D673" s="298" t="s">
        <v>167</v>
      </c>
      <c r="E673" s="299" t="s">
        <v>19</v>
      </c>
      <c r="F673" s="300">
        <v>24.84</v>
      </c>
      <c r="G673" s="39"/>
      <c r="H673" s="45"/>
    </row>
    <row r="674" s="2" customFormat="1" ht="16.8" customHeight="1">
      <c r="A674" s="39"/>
      <c r="B674" s="45"/>
      <c r="C674" s="301" t="s">
        <v>19</v>
      </c>
      <c r="D674" s="301" t="s">
        <v>320</v>
      </c>
      <c r="E674" s="18" t="s">
        <v>19</v>
      </c>
      <c r="F674" s="302">
        <v>24.84</v>
      </c>
      <c r="G674" s="39"/>
      <c r="H674" s="45"/>
    </row>
    <row r="675" s="2" customFormat="1" ht="16.8" customHeight="1">
      <c r="A675" s="39"/>
      <c r="B675" s="45"/>
      <c r="C675" s="303" t="s">
        <v>1254</v>
      </c>
      <c r="D675" s="39"/>
      <c r="E675" s="39"/>
      <c r="F675" s="39"/>
      <c r="G675" s="39"/>
      <c r="H675" s="45"/>
    </row>
    <row r="676" s="2" customFormat="1" ht="16.8" customHeight="1">
      <c r="A676" s="39"/>
      <c r="B676" s="45"/>
      <c r="C676" s="301" t="s">
        <v>323</v>
      </c>
      <c r="D676" s="301" t="s">
        <v>1262</v>
      </c>
      <c r="E676" s="18" t="s">
        <v>168</v>
      </c>
      <c r="F676" s="302">
        <v>24.84</v>
      </c>
      <c r="G676" s="39"/>
      <c r="H676" s="45"/>
    </row>
    <row r="677" s="2" customFormat="1" ht="16.8" customHeight="1">
      <c r="A677" s="39"/>
      <c r="B677" s="45"/>
      <c r="C677" s="297" t="s">
        <v>717</v>
      </c>
      <c r="D677" s="298" t="s">
        <v>764</v>
      </c>
      <c r="E677" s="299" t="s">
        <v>19</v>
      </c>
      <c r="F677" s="300">
        <v>99</v>
      </c>
      <c r="G677" s="39"/>
      <c r="H677" s="45"/>
    </row>
    <row r="678" s="2" customFormat="1" ht="16.8" customHeight="1">
      <c r="A678" s="39"/>
      <c r="B678" s="45"/>
      <c r="C678" s="301" t="s">
        <v>19</v>
      </c>
      <c r="D678" s="301" t="s">
        <v>1360</v>
      </c>
      <c r="E678" s="18" t="s">
        <v>19</v>
      </c>
      <c r="F678" s="302">
        <v>99</v>
      </c>
      <c r="G678" s="39"/>
      <c r="H678" s="45"/>
    </row>
    <row r="679" s="2" customFormat="1" ht="16.8" customHeight="1">
      <c r="A679" s="39"/>
      <c r="B679" s="45"/>
      <c r="C679" s="303" t="s">
        <v>1254</v>
      </c>
      <c r="D679" s="39"/>
      <c r="E679" s="39"/>
      <c r="F679" s="39"/>
      <c r="G679" s="39"/>
      <c r="H679" s="45"/>
    </row>
    <row r="680" s="2" customFormat="1" ht="16.8" customHeight="1">
      <c r="A680" s="39"/>
      <c r="B680" s="45"/>
      <c r="C680" s="301" t="s">
        <v>323</v>
      </c>
      <c r="D680" s="301" t="s">
        <v>1262</v>
      </c>
      <c r="E680" s="18" t="s">
        <v>168</v>
      </c>
      <c r="F680" s="302">
        <v>99</v>
      </c>
      <c r="G680" s="39"/>
      <c r="H680" s="45"/>
    </row>
    <row r="681" s="2" customFormat="1" ht="16.8" customHeight="1">
      <c r="A681" s="39"/>
      <c r="B681" s="45"/>
      <c r="C681" s="297" t="s">
        <v>320</v>
      </c>
      <c r="D681" s="298" t="s">
        <v>1315</v>
      </c>
      <c r="E681" s="299" t="s">
        <v>19</v>
      </c>
      <c r="F681" s="300">
        <v>24.84</v>
      </c>
      <c r="G681" s="39"/>
      <c r="H681" s="45"/>
    </row>
    <row r="682" s="2" customFormat="1" ht="16.8" customHeight="1">
      <c r="A682" s="39"/>
      <c r="B682" s="45"/>
      <c r="C682" s="301" t="s">
        <v>320</v>
      </c>
      <c r="D682" s="301" t="s">
        <v>685</v>
      </c>
      <c r="E682" s="18" t="s">
        <v>19</v>
      </c>
      <c r="F682" s="302">
        <v>24.84</v>
      </c>
      <c r="G682" s="39"/>
      <c r="H682" s="45"/>
    </row>
    <row r="683" s="2" customFormat="1" ht="16.8" customHeight="1">
      <c r="A683" s="39"/>
      <c r="B683" s="45"/>
      <c r="C683" s="297" t="s">
        <v>673</v>
      </c>
      <c r="D683" s="298" t="s">
        <v>1267</v>
      </c>
      <c r="E683" s="299" t="s">
        <v>19</v>
      </c>
      <c r="F683" s="300">
        <v>0.875</v>
      </c>
      <c r="G683" s="39"/>
      <c r="H683" s="45"/>
    </row>
    <row r="684" s="2" customFormat="1" ht="16.8" customHeight="1">
      <c r="A684" s="39"/>
      <c r="B684" s="45"/>
      <c r="C684" s="301" t="s">
        <v>19</v>
      </c>
      <c r="D684" s="301" t="s">
        <v>1079</v>
      </c>
      <c r="E684" s="18" t="s">
        <v>19</v>
      </c>
      <c r="F684" s="302">
        <v>0.875</v>
      </c>
      <c r="G684" s="39"/>
      <c r="H684" s="45"/>
    </row>
    <row r="685" s="2" customFormat="1" ht="16.8" customHeight="1">
      <c r="A685" s="39"/>
      <c r="B685" s="45"/>
      <c r="C685" s="301" t="s">
        <v>673</v>
      </c>
      <c r="D685" s="301" t="s">
        <v>244</v>
      </c>
      <c r="E685" s="18" t="s">
        <v>19</v>
      </c>
      <c r="F685" s="302">
        <v>0.875</v>
      </c>
      <c r="G685" s="39"/>
      <c r="H685" s="45"/>
    </row>
    <row r="686" s="2" customFormat="1" ht="16.8" customHeight="1">
      <c r="A686" s="39"/>
      <c r="B686" s="45"/>
      <c r="C686" s="303" t="s">
        <v>1254</v>
      </c>
      <c r="D686" s="39"/>
      <c r="E686" s="39"/>
      <c r="F686" s="39"/>
      <c r="G686" s="39"/>
      <c r="H686" s="45"/>
    </row>
    <row r="687" s="2" customFormat="1" ht="16.8" customHeight="1">
      <c r="A687" s="39"/>
      <c r="B687" s="45"/>
      <c r="C687" s="301" t="s">
        <v>670</v>
      </c>
      <c r="D687" s="301" t="s">
        <v>1313</v>
      </c>
      <c r="E687" s="18" t="s">
        <v>168</v>
      </c>
      <c r="F687" s="302">
        <v>0.875</v>
      </c>
      <c r="G687" s="39"/>
      <c r="H687" s="45"/>
    </row>
    <row r="688" s="2" customFormat="1">
      <c r="A688" s="39"/>
      <c r="B688" s="45"/>
      <c r="C688" s="301" t="s">
        <v>257</v>
      </c>
      <c r="D688" s="301" t="s">
        <v>1265</v>
      </c>
      <c r="E688" s="18" t="s">
        <v>259</v>
      </c>
      <c r="F688" s="302">
        <v>1.575</v>
      </c>
      <c r="G688" s="39"/>
      <c r="H688" s="45"/>
    </row>
    <row r="689" s="2" customFormat="1" ht="16.8" customHeight="1">
      <c r="A689" s="39"/>
      <c r="B689" s="45"/>
      <c r="C689" s="301" t="s">
        <v>264</v>
      </c>
      <c r="D689" s="301" t="s">
        <v>1266</v>
      </c>
      <c r="E689" s="18" t="s">
        <v>259</v>
      </c>
      <c r="F689" s="302">
        <v>10.154999999999999</v>
      </c>
      <c r="G689" s="39"/>
      <c r="H689" s="45"/>
    </row>
    <row r="690" s="2" customFormat="1" ht="16.8" customHeight="1">
      <c r="A690" s="39"/>
      <c r="B690" s="45"/>
      <c r="C690" s="297" t="s">
        <v>1032</v>
      </c>
      <c r="D690" s="298" t="s">
        <v>1267</v>
      </c>
      <c r="E690" s="299" t="s">
        <v>19</v>
      </c>
      <c r="F690" s="300">
        <v>4.3200000000000003</v>
      </c>
      <c r="G690" s="39"/>
      <c r="H690" s="45"/>
    </row>
    <row r="691" s="2" customFormat="1" ht="16.8" customHeight="1">
      <c r="A691" s="39"/>
      <c r="B691" s="45"/>
      <c r="C691" s="301" t="s">
        <v>1032</v>
      </c>
      <c r="D691" s="301" t="s">
        <v>674</v>
      </c>
      <c r="E691" s="18" t="s">
        <v>19</v>
      </c>
      <c r="F691" s="302">
        <v>4.3200000000000003</v>
      </c>
      <c r="G691" s="39"/>
      <c r="H691" s="45"/>
    </row>
    <row r="692" s="2" customFormat="1" ht="16.8" customHeight="1">
      <c r="A692" s="39"/>
      <c r="B692" s="45"/>
      <c r="C692" s="303" t="s">
        <v>1254</v>
      </c>
      <c r="D692" s="39"/>
      <c r="E692" s="39"/>
      <c r="F692" s="39"/>
      <c r="G692" s="39"/>
      <c r="H692" s="45"/>
    </row>
    <row r="693" s="2" customFormat="1" ht="16.8" customHeight="1">
      <c r="A693" s="39"/>
      <c r="B693" s="45"/>
      <c r="C693" s="301" t="s">
        <v>670</v>
      </c>
      <c r="D693" s="301" t="s">
        <v>1313</v>
      </c>
      <c r="E693" s="18" t="s">
        <v>168</v>
      </c>
      <c r="F693" s="302">
        <v>4.3200000000000003</v>
      </c>
      <c r="G693" s="39"/>
      <c r="H693" s="45"/>
    </row>
    <row r="694" s="2" customFormat="1">
      <c r="A694" s="39"/>
      <c r="B694" s="45"/>
      <c r="C694" s="301" t="s">
        <v>257</v>
      </c>
      <c r="D694" s="301" t="s">
        <v>1265</v>
      </c>
      <c r="E694" s="18" t="s">
        <v>259</v>
      </c>
      <c r="F694" s="302">
        <v>40.107999999999997</v>
      </c>
      <c r="G694" s="39"/>
      <c r="H694" s="45"/>
    </row>
    <row r="695" s="2" customFormat="1" ht="16.8" customHeight="1">
      <c r="A695" s="39"/>
      <c r="B695" s="45"/>
      <c r="C695" s="301" t="s">
        <v>264</v>
      </c>
      <c r="D695" s="301" t="s">
        <v>1266</v>
      </c>
      <c r="E695" s="18" t="s">
        <v>259</v>
      </c>
      <c r="F695" s="302">
        <v>40.107999999999997</v>
      </c>
      <c r="G695" s="39"/>
      <c r="H695" s="45"/>
    </row>
    <row r="696" s="2" customFormat="1" ht="16.8" customHeight="1">
      <c r="A696" s="39"/>
      <c r="B696" s="45"/>
      <c r="C696" s="297" t="s">
        <v>1361</v>
      </c>
      <c r="D696" s="298" t="s">
        <v>1362</v>
      </c>
      <c r="E696" s="299" t="s">
        <v>19</v>
      </c>
      <c r="F696" s="300">
        <v>0.14999999999999999</v>
      </c>
      <c r="G696" s="39"/>
      <c r="H696" s="45"/>
    </row>
    <row r="697" s="2" customFormat="1" ht="16.8" customHeight="1">
      <c r="A697" s="39"/>
      <c r="B697" s="45"/>
      <c r="C697" s="301" t="s">
        <v>19</v>
      </c>
      <c r="D697" s="301" t="s">
        <v>1363</v>
      </c>
      <c r="E697" s="18" t="s">
        <v>19</v>
      </c>
      <c r="F697" s="302">
        <v>0.14999999999999999</v>
      </c>
      <c r="G697" s="39"/>
      <c r="H697" s="45"/>
    </row>
    <row r="698" s="2" customFormat="1" ht="16.8" customHeight="1">
      <c r="A698" s="39"/>
      <c r="B698" s="45"/>
      <c r="C698" s="297" t="s">
        <v>1364</v>
      </c>
      <c r="D698" s="298" t="s">
        <v>1365</v>
      </c>
      <c r="E698" s="299" t="s">
        <v>19</v>
      </c>
      <c r="F698" s="300">
        <v>0.14999999999999999</v>
      </c>
      <c r="G698" s="39"/>
      <c r="H698" s="45"/>
    </row>
    <row r="699" s="2" customFormat="1" ht="16.8" customHeight="1">
      <c r="A699" s="39"/>
      <c r="B699" s="45"/>
      <c r="C699" s="301" t="s">
        <v>19</v>
      </c>
      <c r="D699" s="301" t="s">
        <v>1363</v>
      </c>
      <c r="E699" s="18" t="s">
        <v>19</v>
      </c>
      <c r="F699" s="302">
        <v>0.14999999999999999</v>
      </c>
      <c r="G699" s="39"/>
      <c r="H699" s="45"/>
    </row>
    <row r="700" s="2" customFormat="1" ht="16.8" customHeight="1">
      <c r="A700" s="39"/>
      <c r="B700" s="45"/>
      <c r="C700" s="297" t="s">
        <v>170</v>
      </c>
      <c r="D700" s="298" t="s">
        <v>171</v>
      </c>
      <c r="E700" s="299" t="s">
        <v>19</v>
      </c>
      <c r="F700" s="300">
        <v>90</v>
      </c>
      <c r="G700" s="39"/>
      <c r="H700" s="45"/>
    </row>
    <row r="701" s="2" customFormat="1" ht="16.8" customHeight="1">
      <c r="A701" s="39"/>
      <c r="B701" s="45"/>
      <c r="C701" s="301" t="s">
        <v>19</v>
      </c>
      <c r="D701" s="301" t="s">
        <v>1029</v>
      </c>
      <c r="E701" s="18" t="s">
        <v>19</v>
      </c>
      <c r="F701" s="302">
        <v>22</v>
      </c>
      <c r="G701" s="39"/>
      <c r="H701" s="45"/>
    </row>
    <row r="702" s="2" customFormat="1" ht="16.8" customHeight="1">
      <c r="A702" s="39"/>
      <c r="B702" s="45"/>
      <c r="C702" s="301" t="s">
        <v>19</v>
      </c>
      <c r="D702" s="301" t="s">
        <v>1030</v>
      </c>
      <c r="E702" s="18" t="s">
        <v>19</v>
      </c>
      <c r="F702" s="302">
        <v>68</v>
      </c>
      <c r="G702" s="39"/>
      <c r="H702" s="45"/>
    </row>
    <row r="703" s="2" customFormat="1" ht="16.8" customHeight="1">
      <c r="A703" s="39"/>
      <c r="B703" s="45"/>
      <c r="C703" s="301" t="s">
        <v>170</v>
      </c>
      <c r="D703" s="301" t="s">
        <v>244</v>
      </c>
      <c r="E703" s="18" t="s">
        <v>19</v>
      </c>
      <c r="F703" s="302">
        <v>90</v>
      </c>
      <c r="G703" s="39"/>
      <c r="H703" s="45"/>
    </row>
    <row r="704" s="2" customFormat="1" ht="16.8" customHeight="1">
      <c r="A704" s="39"/>
      <c r="B704" s="45"/>
      <c r="C704" s="303" t="s">
        <v>1254</v>
      </c>
      <c r="D704" s="39"/>
      <c r="E704" s="39"/>
      <c r="F704" s="39"/>
      <c r="G704" s="39"/>
      <c r="H704" s="45"/>
    </row>
    <row r="705" s="2" customFormat="1" ht="16.8" customHeight="1">
      <c r="A705" s="39"/>
      <c r="B705" s="45"/>
      <c r="C705" s="301" t="s">
        <v>251</v>
      </c>
      <c r="D705" s="301" t="s">
        <v>1268</v>
      </c>
      <c r="E705" s="18" t="s">
        <v>172</v>
      </c>
      <c r="F705" s="302">
        <v>90</v>
      </c>
      <c r="G705" s="39"/>
      <c r="H705" s="45"/>
    </row>
    <row r="706" s="2" customFormat="1">
      <c r="A706" s="39"/>
      <c r="B706" s="45"/>
      <c r="C706" s="301" t="s">
        <v>257</v>
      </c>
      <c r="D706" s="301" t="s">
        <v>1265</v>
      </c>
      <c r="E706" s="18" t="s">
        <v>259</v>
      </c>
      <c r="F706" s="302">
        <v>40.107999999999997</v>
      </c>
      <c r="G706" s="39"/>
      <c r="H706" s="45"/>
    </row>
    <row r="707" s="2" customFormat="1" ht="16.8" customHeight="1">
      <c r="A707" s="39"/>
      <c r="B707" s="45"/>
      <c r="C707" s="301" t="s">
        <v>264</v>
      </c>
      <c r="D707" s="301" t="s">
        <v>1266</v>
      </c>
      <c r="E707" s="18" t="s">
        <v>259</v>
      </c>
      <c r="F707" s="302">
        <v>40.107999999999997</v>
      </c>
      <c r="G707" s="39"/>
      <c r="H707" s="45"/>
    </row>
    <row r="708" s="2" customFormat="1" ht="16.8" customHeight="1">
      <c r="A708" s="39"/>
      <c r="B708" s="45"/>
      <c r="C708" s="297" t="s">
        <v>175</v>
      </c>
      <c r="D708" s="298" t="s">
        <v>176</v>
      </c>
      <c r="E708" s="299" t="s">
        <v>19</v>
      </c>
      <c r="F708" s="300">
        <v>20</v>
      </c>
      <c r="G708" s="39"/>
      <c r="H708" s="45"/>
    </row>
    <row r="709" s="2" customFormat="1" ht="16.8" customHeight="1">
      <c r="A709" s="39"/>
      <c r="B709" s="45"/>
      <c r="C709" s="301" t="s">
        <v>19</v>
      </c>
      <c r="D709" s="301" t="s">
        <v>1027</v>
      </c>
      <c r="E709" s="18" t="s">
        <v>19</v>
      </c>
      <c r="F709" s="302">
        <v>20</v>
      </c>
      <c r="G709" s="39"/>
      <c r="H709" s="45"/>
    </row>
    <row r="710" s="2" customFormat="1" ht="16.8" customHeight="1">
      <c r="A710" s="39"/>
      <c r="B710" s="45"/>
      <c r="C710" s="301" t="s">
        <v>175</v>
      </c>
      <c r="D710" s="301" t="s">
        <v>244</v>
      </c>
      <c r="E710" s="18" t="s">
        <v>19</v>
      </c>
      <c r="F710" s="302">
        <v>20</v>
      </c>
      <c r="G710" s="39"/>
      <c r="H710" s="45"/>
    </row>
    <row r="711" s="2" customFormat="1" ht="16.8" customHeight="1">
      <c r="A711" s="39"/>
      <c r="B711" s="45"/>
      <c r="C711" s="303" t="s">
        <v>1254</v>
      </c>
      <c r="D711" s="39"/>
      <c r="E711" s="39"/>
      <c r="F711" s="39"/>
      <c r="G711" s="39"/>
      <c r="H711" s="45"/>
    </row>
    <row r="712" s="2" customFormat="1" ht="16.8" customHeight="1">
      <c r="A712" s="39"/>
      <c r="B712" s="45"/>
      <c r="C712" s="301" t="s">
        <v>246</v>
      </c>
      <c r="D712" s="301" t="s">
        <v>1272</v>
      </c>
      <c r="E712" s="18" t="s">
        <v>172</v>
      </c>
      <c r="F712" s="302">
        <v>20</v>
      </c>
      <c r="G712" s="39"/>
      <c r="H712" s="45"/>
    </row>
    <row r="713" s="2" customFormat="1" ht="16.8" customHeight="1">
      <c r="A713" s="39"/>
      <c r="B713" s="45"/>
      <c r="C713" s="301" t="s">
        <v>421</v>
      </c>
      <c r="D713" s="301" t="s">
        <v>1273</v>
      </c>
      <c r="E713" s="18" t="s">
        <v>172</v>
      </c>
      <c r="F713" s="302">
        <v>20</v>
      </c>
      <c r="G713" s="39"/>
      <c r="H713" s="45"/>
    </row>
    <row r="714" s="2" customFormat="1">
      <c r="A714" s="39"/>
      <c r="B714" s="45"/>
      <c r="C714" s="301" t="s">
        <v>257</v>
      </c>
      <c r="D714" s="301" t="s">
        <v>1265</v>
      </c>
      <c r="E714" s="18" t="s">
        <v>259</v>
      </c>
      <c r="F714" s="302">
        <v>40.107999999999997</v>
      </c>
      <c r="G714" s="39"/>
      <c r="H714" s="45"/>
    </row>
    <row r="715" s="2" customFormat="1" ht="16.8" customHeight="1">
      <c r="A715" s="39"/>
      <c r="B715" s="45"/>
      <c r="C715" s="301" t="s">
        <v>591</v>
      </c>
      <c r="D715" s="301" t="s">
        <v>1291</v>
      </c>
      <c r="E715" s="18" t="s">
        <v>259</v>
      </c>
      <c r="F715" s="302">
        <v>26.949999999999999</v>
      </c>
      <c r="G715" s="39"/>
      <c r="H715" s="45"/>
    </row>
    <row r="716" s="2" customFormat="1" ht="16.8" customHeight="1">
      <c r="A716" s="39"/>
      <c r="B716" s="45"/>
      <c r="C716" s="301" t="s">
        <v>264</v>
      </c>
      <c r="D716" s="301" t="s">
        <v>1266</v>
      </c>
      <c r="E716" s="18" t="s">
        <v>259</v>
      </c>
      <c r="F716" s="302">
        <v>40.107999999999997</v>
      </c>
      <c r="G716" s="39"/>
      <c r="H716" s="45"/>
    </row>
    <row r="717" s="2" customFormat="1" ht="16.8" customHeight="1">
      <c r="A717" s="39"/>
      <c r="B717" s="45"/>
      <c r="C717" s="301" t="s">
        <v>437</v>
      </c>
      <c r="D717" s="301" t="s">
        <v>438</v>
      </c>
      <c r="E717" s="18" t="s">
        <v>259</v>
      </c>
      <c r="F717" s="302">
        <v>26.949999999999999</v>
      </c>
      <c r="G717" s="39"/>
      <c r="H717" s="45"/>
    </row>
    <row r="718" s="2" customFormat="1" ht="16.8" customHeight="1">
      <c r="A718" s="39"/>
      <c r="B718" s="45"/>
      <c r="C718" s="297" t="s">
        <v>178</v>
      </c>
      <c r="D718" s="298" t="s">
        <v>179</v>
      </c>
      <c r="E718" s="299" t="s">
        <v>19</v>
      </c>
      <c r="F718" s="300">
        <v>10.800000000000001</v>
      </c>
      <c r="G718" s="39"/>
      <c r="H718" s="45"/>
    </row>
    <row r="719" s="2" customFormat="1" ht="16.8" customHeight="1">
      <c r="A719" s="39"/>
      <c r="B719" s="45"/>
      <c r="C719" s="301" t="s">
        <v>178</v>
      </c>
      <c r="D719" s="301" t="s">
        <v>1040</v>
      </c>
      <c r="E719" s="18" t="s">
        <v>19</v>
      </c>
      <c r="F719" s="302">
        <v>10.800000000000001</v>
      </c>
      <c r="G719" s="39"/>
      <c r="H719" s="45"/>
    </row>
    <row r="720" s="2" customFormat="1" ht="16.8" customHeight="1">
      <c r="A720" s="39"/>
      <c r="B720" s="45"/>
      <c r="C720" s="303" t="s">
        <v>1254</v>
      </c>
      <c r="D720" s="39"/>
      <c r="E720" s="39"/>
      <c r="F720" s="39"/>
      <c r="G720" s="39"/>
      <c r="H720" s="45"/>
    </row>
    <row r="721" s="2" customFormat="1" ht="16.8" customHeight="1">
      <c r="A721" s="39"/>
      <c r="B721" s="45"/>
      <c r="C721" s="301" t="s">
        <v>680</v>
      </c>
      <c r="D721" s="301" t="s">
        <v>1316</v>
      </c>
      <c r="E721" s="18" t="s">
        <v>180</v>
      </c>
      <c r="F721" s="302">
        <v>10.800000000000001</v>
      </c>
      <c r="G721" s="39"/>
      <c r="H721" s="45"/>
    </row>
    <row r="722" s="2" customFormat="1" ht="16.8" customHeight="1">
      <c r="A722" s="39"/>
      <c r="B722" s="45"/>
      <c r="C722" s="301" t="s">
        <v>378</v>
      </c>
      <c r="D722" s="301" t="s">
        <v>1275</v>
      </c>
      <c r="E722" s="18" t="s">
        <v>180</v>
      </c>
      <c r="F722" s="302">
        <v>10.800000000000001</v>
      </c>
      <c r="G722" s="39"/>
      <c r="H722" s="45"/>
    </row>
    <row r="723" s="2" customFormat="1">
      <c r="A723" s="39"/>
      <c r="B723" s="45"/>
      <c r="C723" s="301" t="s">
        <v>275</v>
      </c>
      <c r="D723" s="301" t="s">
        <v>1276</v>
      </c>
      <c r="E723" s="18" t="s">
        <v>259</v>
      </c>
      <c r="F723" s="302">
        <v>5.6699999999999999</v>
      </c>
      <c r="G723" s="39"/>
      <c r="H723" s="45"/>
    </row>
    <row r="724" s="2" customFormat="1" ht="16.8" customHeight="1">
      <c r="A724" s="39"/>
      <c r="B724" s="45"/>
      <c r="C724" s="297" t="s">
        <v>182</v>
      </c>
      <c r="D724" s="298" t="s">
        <v>183</v>
      </c>
      <c r="E724" s="299" t="s">
        <v>180</v>
      </c>
      <c r="F724" s="300">
        <v>40</v>
      </c>
      <c r="G724" s="39"/>
      <c r="H724" s="45"/>
    </row>
    <row r="725" s="2" customFormat="1" ht="16.8" customHeight="1">
      <c r="A725" s="39"/>
      <c r="B725" s="45"/>
      <c r="C725" s="301" t="s">
        <v>182</v>
      </c>
      <c r="D725" s="301" t="s">
        <v>1047</v>
      </c>
      <c r="E725" s="18" t="s">
        <v>19</v>
      </c>
      <c r="F725" s="302">
        <v>40</v>
      </c>
      <c r="G725" s="39"/>
      <c r="H725" s="45"/>
    </row>
    <row r="726" s="2" customFormat="1" ht="16.8" customHeight="1">
      <c r="A726" s="39"/>
      <c r="B726" s="45"/>
      <c r="C726" s="303" t="s">
        <v>1254</v>
      </c>
      <c r="D726" s="39"/>
      <c r="E726" s="39"/>
      <c r="F726" s="39"/>
      <c r="G726" s="39"/>
      <c r="H726" s="45"/>
    </row>
    <row r="727" s="2" customFormat="1" ht="16.8" customHeight="1">
      <c r="A727" s="39"/>
      <c r="B727" s="45"/>
      <c r="C727" s="301" t="s">
        <v>1044</v>
      </c>
      <c r="D727" s="301" t="s">
        <v>1356</v>
      </c>
      <c r="E727" s="18" t="s">
        <v>180</v>
      </c>
      <c r="F727" s="302">
        <v>40</v>
      </c>
      <c r="G727" s="39"/>
      <c r="H727" s="45"/>
    </row>
    <row r="728" s="2" customFormat="1" ht="16.8" customHeight="1">
      <c r="A728" s="39"/>
      <c r="B728" s="45"/>
      <c r="C728" s="301" t="s">
        <v>1053</v>
      </c>
      <c r="D728" s="301" t="s">
        <v>1366</v>
      </c>
      <c r="E728" s="18" t="s">
        <v>259</v>
      </c>
      <c r="F728" s="302">
        <v>1.96</v>
      </c>
      <c r="G728" s="39"/>
      <c r="H728" s="45"/>
    </row>
    <row r="729" s="2" customFormat="1">
      <c r="A729" s="39"/>
      <c r="B729" s="45"/>
      <c r="C729" s="301" t="s">
        <v>1057</v>
      </c>
      <c r="D729" s="301" t="s">
        <v>1367</v>
      </c>
      <c r="E729" s="18" t="s">
        <v>259</v>
      </c>
      <c r="F729" s="302">
        <v>260.68000000000001</v>
      </c>
      <c r="G729" s="39"/>
      <c r="H729" s="45"/>
    </row>
    <row r="730" s="2" customFormat="1" ht="16.8" customHeight="1">
      <c r="A730" s="39"/>
      <c r="B730" s="45"/>
      <c r="C730" s="301" t="s">
        <v>1048</v>
      </c>
      <c r="D730" s="301" t="s">
        <v>1049</v>
      </c>
      <c r="E730" s="18" t="s">
        <v>180</v>
      </c>
      <c r="F730" s="302">
        <v>40</v>
      </c>
      <c r="G730" s="39"/>
      <c r="H730" s="45"/>
    </row>
    <row r="731" s="2" customFormat="1" ht="16.8" customHeight="1">
      <c r="A731" s="39"/>
      <c r="B731" s="45"/>
      <c r="C731" s="301" t="s">
        <v>1062</v>
      </c>
      <c r="D731" s="301" t="s">
        <v>1063</v>
      </c>
      <c r="E731" s="18" t="s">
        <v>238</v>
      </c>
      <c r="F731" s="302">
        <v>52</v>
      </c>
      <c r="G731" s="39"/>
      <c r="H731" s="45"/>
    </row>
    <row r="732" s="2" customFormat="1" ht="16.8" customHeight="1">
      <c r="A732" s="39"/>
      <c r="B732" s="45"/>
      <c r="C732" s="301" t="s">
        <v>704</v>
      </c>
      <c r="D732" s="301" t="s">
        <v>705</v>
      </c>
      <c r="E732" s="18" t="s">
        <v>238</v>
      </c>
      <c r="F732" s="302">
        <v>68</v>
      </c>
      <c r="G732" s="39"/>
      <c r="H732" s="45"/>
    </row>
    <row r="733" s="2" customFormat="1" ht="16.8" customHeight="1">
      <c r="A733" s="39"/>
      <c r="B733" s="45"/>
      <c r="C733" s="297" t="s">
        <v>976</v>
      </c>
      <c r="D733" s="298" t="s">
        <v>1345</v>
      </c>
      <c r="E733" s="299" t="s">
        <v>19</v>
      </c>
      <c r="F733" s="300">
        <v>13</v>
      </c>
      <c r="G733" s="39"/>
      <c r="H733" s="45"/>
    </row>
    <row r="734" s="2" customFormat="1" ht="16.8" customHeight="1">
      <c r="A734" s="39"/>
      <c r="B734" s="45"/>
      <c r="C734" s="301" t="s">
        <v>976</v>
      </c>
      <c r="D734" s="301" t="s">
        <v>300</v>
      </c>
      <c r="E734" s="18" t="s">
        <v>19</v>
      </c>
      <c r="F734" s="302">
        <v>13</v>
      </c>
      <c r="G734" s="39"/>
      <c r="H734" s="45"/>
    </row>
    <row r="735" s="2" customFormat="1" ht="26.4" customHeight="1">
      <c r="A735" s="39"/>
      <c r="B735" s="45"/>
      <c r="C735" s="296" t="s">
        <v>1368</v>
      </c>
      <c r="D735" s="296" t="s">
        <v>86</v>
      </c>
      <c r="E735" s="39"/>
      <c r="F735" s="39"/>
      <c r="G735" s="39"/>
      <c r="H735" s="45"/>
    </row>
    <row r="736" s="2" customFormat="1" ht="16.8" customHeight="1">
      <c r="A736" s="39"/>
      <c r="B736" s="45"/>
      <c r="C736" s="297" t="s">
        <v>333</v>
      </c>
      <c r="D736" s="298" t="s">
        <v>640</v>
      </c>
      <c r="E736" s="299" t="s">
        <v>259</v>
      </c>
      <c r="F736" s="300">
        <v>62.104999999999997</v>
      </c>
      <c r="G736" s="39"/>
      <c r="H736" s="45"/>
    </row>
    <row r="737" s="2" customFormat="1" ht="16.8" customHeight="1">
      <c r="A737" s="39"/>
      <c r="B737" s="45"/>
      <c r="C737" s="301" t="s">
        <v>333</v>
      </c>
      <c r="D737" s="301" t="s">
        <v>1219</v>
      </c>
      <c r="E737" s="18" t="s">
        <v>19</v>
      </c>
      <c r="F737" s="302">
        <v>62.104999999999997</v>
      </c>
      <c r="G737" s="39"/>
      <c r="H737" s="45"/>
    </row>
    <row r="738" s="2" customFormat="1" ht="16.8" customHeight="1">
      <c r="A738" s="39"/>
      <c r="B738" s="45"/>
      <c r="C738" s="303" t="s">
        <v>1254</v>
      </c>
      <c r="D738" s="39"/>
      <c r="E738" s="39"/>
      <c r="F738" s="39"/>
      <c r="G738" s="39"/>
      <c r="H738" s="45"/>
    </row>
    <row r="739" s="2" customFormat="1" ht="16.8" customHeight="1">
      <c r="A739" s="39"/>
      <c r="B739" s="45"/>
      <c r="C739" s="301" t="s">
        <v>687</v>
      </c>
      <c r="D739" s="301" t="s">
        <v>688</v>
      </c>
      <c r="E739" s="18" t="s">
        <v>259</v>
      </c>
      <c r="F739" s="302">
        <v>62.104999999999997</v>
      </c>
      <c r="G739" s="39"/>
      <c r="H739" s="45"/>
    </row>
    <row r="740" s="2" customFormat="1" ht="16.8" customHeight="1">
      <c r="A740" s="39"/>
      <c r="B740" s="45"/>
      <c r="C740" s="301" t="s">
        <v>734</v>
      </c>
      <c r="D740" s="301" t="s">
        <v>1301</v>
      </c>
      <c r="E740" s="18" t="s">
        <v>259</v>
      </c>
      <c r="F740" s="302">
        <v>62.104999999999997</v>
      </c>
      <c r="G740" s="39"/>
      <c r="H740" s="45"/>
    </row>
    <row r="741" s="2" customFormat="1" ht="16.8" customHeight="1">
      <c r="A741" s="39"/>
      <c r="B741" s="45"/>
      <c r="C741" s="297" t="s">
        <v>642</v>
      </c>
      <c r="D741" s="298" t="s">
        <v>643</v>
      </c>
      <c r="E741" s="299" t="s">
        <v>19</v>
      </c>
      <c r="F741" s="300">
        <v>145.72800000000001</v>
      </c>
      <c r="G741" s="39"/>
      <c r="H741" s="45"/>
    </row>
    <row r="742" s="2" customFormat="1" ht="16.8" customHeight="1">
      <c r="A742" s="39"/>
      <c r="B742" s="45"/>
      <c r="C742" s="301" t="s">
        <v>642</v>
      </c>
      <c r="D742" s="301" t="s">
        <v>1369</v>
      </c>
      <c r="E742" s="18" t="s">
        <v>19</v>
      </c>
      <c r="F742" s="302">
        <v>145.72800000000001</v>
      </c>
      <c r="G742" s="39"/>
      <c r="H742" s="45"/>
    </row>
    <row r="743" s="2" customFormat="1" ht="16.8" customHeight="1">
      <c r="A743" s="39"/>
      <c r="B743" s="45"/>
      <c r="C743" s="297" t="s">
        <v>496</v>
      </c>
      <c r="D743" s="298" t="s">
        <v>497</v>
      </c>
      <c r="E743" s="299" t="s">
        <v>172</v>
      </c>
      <c r="F743" s="300">
        <v>36</v>
      </c>
      <c r="G743" s="39"/>
      <c r="H743" s="45"/>
    </row>
    <row r="744" s="2" customFormat="1" ht="16.8" customHeight="1">
      <c r="A744" s="39"/>
      <c r="B744" s="45"/>
      <c r="C744" s="301" t="s">
        <v>19</v>
      </c>
      <c r="D744" s="301" t="s">
        <v>1158</v>
      </c>
      <c r="E744" s="18" t="s">
        <v>19</v>
      </c>
      <c r="F744" s="302">
        <v>10</v>
      </c>
      <c r="G744" s="39"/>
      <c r="H744" s="45"/>
    </row>
    <row r="745" s="2" customFormat="1" ht="16.8" customHeight="1">
      <c r="A745" s="39"/>
      <c r="B745" s="45"/>
      <c r="C745" s="301" t="s">
        <v>19</v>
      </c>
      <c r="D745" s="301" t="s">
        <v>1159</v>
      </c>
      <c r="E745" s="18" t="s">
        <v>19</v>
      </c>
      <c r="F745" s="302">
        <v>14</v>
      </c>
      <c r="G745" s="39"/>
      <c r="H745" s="45"/>
    </row>
    <row r="746" s="2" customFormat="1" ht="16.8" customHeight="1">
      <c r="A746" s="39"/>
      <c r="B746" s="45"/>
      <c r="C746" s="301" t="s">
        <v>19</v>
      </c>
      <c r="D746" s="301" t="s">
        <v>1160</v>
      </c>
      <c r="E746" s="18" t="s">
        <v>19</v>
      </c>
      <c r="F746" s="302">
        <v>12</v>
      </c>
      <c r="G746" s="39"/>
      <c r="H746" s="45"/>
    </row>
    <row r="747" s="2" customFormat="1" ht="16.8" customHeight="1">
      <c r="A747" s="39"/>
      <c r="B747" s="45"/>
      <c r="C747" s="301" t="s">
        <v>496</v>
      </c>
      <c r="D747" s="301" t="s">
        <v>244</v>
      </c>
      <c r="E747" s="18" t="s">
        <v>19</v>
      </c>
      <c r="F747" s="302">
        <v>36</v>
      </c>
      <c r="G747" s="39"/>
      <c r="H747" s="45"/>
    </row>
    <row r="748" s="2" customFormat="1" ht="16.8" customHeight="1">
      <c r="A748" s="39"/>
      <c r="B748" s="45"/>
      <c r="C748" s="303" t="s">
        <v>1254</v>
      </c>
      <c r="D748" s="39"/>
      <c r="E748" s="39"/>
      <c r="F748" s="39"/>
      <c r="G748" s="39"/>
      <c r="H748" s="45"/>
    </row>
    <row r="749" s="2" customFormat="1" ht="16.8" customHeight="1">
      <c r="A749" s="39"/>
      <c r="B749" s="45"/>
      <c r="C749" s="301" t="s">
        <v>740</v>
      </c>
      <c r="D749" s="301" t="s">
        <v>1311</v>
      </c>
      <c r="E749" s="18" t="s">
        <v>172</v>
      </c>
      <c r="F749" s="302">
        <v>36</v>
      </c>
      <c r="G749" s="39"/>
      <c r="H749" s="45"/>
    </row>
    <row r="750" s="2" customFormat="1" ht="16.8" customHeight="1">
      <c r="A750" s="39"/>
      <c r="B750" s="45"/>
      <c r="C750" s="301" t="s">
        <v>429</v>
      </c>
      <c r="D750" s="301" t="s">
        <v>1270</v>
      </c>
      <c r="E750" s="18" t="s">
        <v>172</v>
      </c>
      <c r="F750" s="302">
        <v>36</v>
      </c>
      <c r="G750" s="39"/>
      <c r="H750" s="45"/>
    </row>
    <row r="751" s="2" customFormat="1" ht="16.8" customHeight="1">
      <c r="A751" s="39"/>
      <c r="B751" s="45"/>
      <c r="C751" s="301" t="s">
        <v>452</v>
      </c>
      <c r="D751" s="301" t="s">
        <v>1271</v>
      </c>
      <c r="E751" s="18" t="s">
        <v>259</v>
      </c>
      <c r="F751" s="302">
        <v>13.199999999999999</v>
      </c>
      <c r="G751" s="39"/>
      <c r="H751" s="45"/>
    </row>
    <row r="752" s="2" customFormat="1" ht="16.8" customHeight="1">
      <c r="A752" s="39"/>
      <c r="B752" s="45"/>
      <c r="C752" s="301" t="s">
        <v>437</v>
      </c>
      <c r="D752" s="301" t="s">
        <v>438</v>
      </c>
      <c r="E752" s="18" t="s">
        <v>259</v>
      </c>
      <c r="F752" s="302">
        <v>13.199999999999999</v>
      </c>
      <c r="G752" s="39"/>
      <c r="H752" s="45"/>
    </row>
    <row r="753" s="2" customFormat="1" ht="16.8" customHeight="1">
      <c r="A753" s="39"/>
      <c r="B753" s="45"/>
      <c r="C753" s="301" t="s">
        <v>433</v>
      </c>
      <c r="D753" s="301" t="s">
        <v>434</v>
      </c>
      <c r="E753" s="18" t="s">
        <v>172</v>
      </c>
      <c r="F753" s="302">
        <v>36</v>
      </c>
      <c r="G753" s="39"/>
      <c r="H753" s="45"/>
    </row>
    <row r="754" s="2" customFormat="1" ht="16.8" customHeight="1">
      <c r="A754" s="39"/>
      <c r="B754" s="45"/>
      <c r="C754" s="297" t="s">
        <v>499</v>
      </c>
      <c r="D754" s="298" t="s">
        <v>500</v>
      </c>
      <c r="E754" s="299" t="s">
        <v>180</v>
      </c>
      <c r="F754" s="300">
        <v>10</v>
      </c>
      <c r="G754" s="39"/>
      <c r="H754" s="45"/>
    </row>
    <row r="755" s="2" customFormat="1" ht="16.8" customHeight="1">
      <c r="A755" s="39"/>
      <c r="B755" s="45"/>
      <c r="C755" s="301" t="s">
        <v>19</v>
      </c>
      <c r="D755" s="301" t="s">
        <v>282</v>
      </c>
      <c r="E755" s="18" t="s">
        <v>19</v>
      </c>
      <c r="F755" s="302">
        <v>10</v>
      </c>
      <c r="G755" s="39"/>
      <c r="H755" s="45"/>
    </row>
    <row r="756" s="2" customFormat="1" ht="16.8" customHeight="1">
      <c r="A756" s="39"/>
      <c r="B756" s="45"/>
      <c r="C756" s="303" t="s">
        <v>1254</v>
      </c>
      <c r="D756" s="39"/>
      <c r="E756" s="39"/>
      <c r="F756" s="39"/>
      <c r="G756" s="39"/>
      <c r="H756" s="45"/>
    </row>
    <row r="757" s="2" customFormat="1" ht="16.8" customHeight="1">
      <c r="A757" s="39"/>
      <c r="B757" s="45"/>
      <c r="C757" s="301" t="s">
        <v>317</v>
      </c>
      <c r="D757" s="301" t="s">
        <v>1264</v>
      </c>
      <c r="E757" s="18" t="s">
        <v>168</v>
      </c>
      <c r="F757" s="302">
        <v>41.625</v>
      </c>
      <c r="G757" s="39"/>
      <c r="H757" s="45"/>
    </row>
    <row r="758" s="2" customFormat="1" ht="16.8" customHeight="1">
      <c r="A758" s="39"/>
      <c r="B758" s="45"/>
      <c r="C758" s="297" t="s">
        <v>949</v>
      </c>
      <c r="D758" s="298" t="s">
        <v>1261</v>
      </c>
      <c r="E758" s="299" t="s">
        <v>180</v>
      </c>
      <c r="F758" s="300">
        <v>17.5</v>
      </c>
      <c r="G758" s="39"/>
      <c r="H758" s="45"/>
    </row>
    <row r="759" s="2" customFormat="1" ht="16.8" customHeight="1">
      <c r="A759" s="39"/>
      <c r="B759" s="45"/>
      <c r="C759" s="297" t="s">
        <v>166</v>
      </c>
      <c r="D759" s="298" t="s">
        <v>167</v>
      </c>
      <c r="E759" s="299" t="s">
        <v>168</v>
      </c>
      <c r="F759" s="300">
        <v>41.625</v>
      </c>
      <c r="G759" s="39"/>
      <c r="H759" s="45"/>
    </row>
    <row r="760" s="2" customFormat="1" ht="16.8" customHeight="1">
      <c r="A760" s="39"/>
      <c r="B760" s="45"/>
      <c r="C760" s="301" t="s">
        <v>19</v>
      </c>
      <c r="D760" s="301" t="s">
        <v>326</v>
      </c>
      <c r="E760" s="18" t="s">
        <v>19</v>
      </c>
      <c r="F760" s="302">
        <v>41.625</v>
      </c>
      <c r="G760" s="39"/>
      <c r="H760" s="45"/>
    </row>
    <row r="761" s="2" customFormat="1" ht="16.8" customHeight="1">
      <c r="A761" s="39"/>
      <c r="B761" s="45"/>
      <c r="C761" s="301" t="s">
        <v>166</v>
      </c>
      <c r="D761" s="301" t="s">
        <v>244</v>
      </c>
      <c r="E761" s="18" t="s">
        <v>19</v>
      </c>
      <c r="F761" s="302">
        <v>41.625</v>
      </c>
      <c r="G761" s="39"/>
      <c r="H761" s="45"/>
    </row>
    <row r="762" s="2" customFormat="1" ht="16.8" customHeight="1">
      <c r="A762" s="39"/>
      <c r="B762" s="45"/>
      <c r="C762" s="303" t="s">
        <v>1254</v>
      </c>
      <c r="D762" s="39"/>
      <c r="E762" s="39"/>
      <c r="F762" s="39"/>
      <c r="G762" s="39"/>
      <c r="H762" s="45"/>
    </row>
    <row r="763" s="2" customFormat="1" ht="16.8" customHeight="1">
      <c r="A763" s="39"/>
      <c r="B763" s="45"/>
      <c r="C763" s="301" t="s">
        <v>323</v>
      </c>
      <c r="D763" s="301" t="s">
        <v>1262</v>
      </c>
      <c r="E763" s="18" t="s">
        <v>168</v>
      </c>
      <c r="F763" s="302">
        <v>41.625</v>
      </c>
      <c r="G763" s="39"/>
      <c r="H763" s="45"/>
    </row>
    <row r="764" s="2" customFormat="1" ht="16.8" customHeight="1">
      <c r="A764" s="39"/>
      <c r="B764" s="45"/>
      <c r="C764" s="301" t="s">
        <v>687</v>
      </c>
      <c r="D764" s="301" t="s">
        <v>688</v>
      </c>
      <c r="E764" s="18" t="s">
        <v>259</v>
      </c>
      <c r="F764" s="302">
        <v>62.104999999999997</v>
      </c>
      <c r="G764" s="39"/>
      <c r="H764" s="45"/>
    </row>
    <row r="765" s="2" customFormat="1" ht="16.8" customHeight="1">
      <c r="A765" s="39"/>
      <c r="B765" s="45"/>
      <c r="C765" s="297" t="s">
        <v>717</v>
      </c>
      <c r="D765" s="298" t="s">
        <v>764</v>
      </c>
      <c r="E765" s="299" t="s">
        <v>19</v>
      </c>
      <c r="F765" s="300">
        <v>99</v>
      </c>
      <c r="G765" s="39"/>
      <c r="H765" s="45"/>
    </row>
    <row r="766" s="2" customFormat="1" ht="16.8" customHeight="1">
      <c r="A766" s="39"/>
      <c r="B766" s="45"/>
      <c r="C766" s="301" t="s">
        <v>717</v>
      </c>
      <c r="D766" s="301" t="s">
        <v>1370</v>
      </c>
      <c r="E766" s="18" t="s">
        <v>19</v>
      </c>
      <c r="F766" s="302">
        <v>99</v>
      </c>
      <c r="G766" s="39"/>
      <c r="H766" s="45"/>
    </row>
    <row r="767" s="2" customFormat="1" ht="16.8" customHeight="1">
      <c r="A767" s="39"/>
      <c r="B767" s="45"/>
      <c r="C767" s="297" t="s">
        <v>320</v>
      </c>
      <c r="D767" s="298" t="s">
        <v>1263</v>
      </c>
      <c r="E767" s="299" t="s">
        <v>168</v>
      </c>
      <c r="F767" s="300">
        <v>41.625</v>
      </c>
      <c r="G767" s="39"/>
      <c r="H767" s="45"/>
    </row>
    <row r="768" s="2" customFormat="1" ht="16.8" customHeight="1">
      <c r="A768" s="39"/>
      <c r="B768" s="45"/>
      <c r="C768" s="301" t="s">
        <v>320</v>
      </c>
      <c r="D768" s="301" t="s">
        <v>1218</v>
      </c>
      <c r="E768" s="18" t="s">
        <v>19</v>
      </c>
      <c r="F768" s="302">
        <v>41.625</v>
      </c>
      <c r="G768" s="39"/>
      <c r="H768" s="45"/>
    </row>
    <row r="769" s="2" customFormat="1" ht="16.8" customHeight="1">
      <c r="A769" s="39"/>
      <c r="B769" s="45"/>
      <c r="C769" s="303" t="s">
        <v>1254</v>
      </c>
      <c r="D769" s="39"/>
      <c r="E769" s="39"/>
      <c r="F769" s="39"/>
      <c r="G769" s="39"/>
      <c r="H769" s="45"/>
    </row>
    <row r="770" s="2" customFormat="1" ht="16.8" customHeight="1">
      <c r="A770" s="39"/>
      <c r="B770" s="45"/>
      <c r="C770" s="301" t="s">
        <v>317</v>
      </c>
      <c r="D770" s="301" t="s">
        <v>1264</v>
      </c>
      <c r="E770" s="18" t="s">
        <v>168</v>
      </c>
      <c r="F770" s="302">
        <v>41.625</v>
      </c>
      <c r="G770" s="39"/>
      <c r="H770" s="45"/>
    </row>
    <row r="771" s="2" customFormat="1" ht="16.8" customHeight="1">
      <c r="A771" s="39"/>
      <c r="B771" s="45"/>
      <c r="C771" s="301" t="s">
        <v>323</v>
      </c>
      <c r="D771" s="301" t="s">
        <v>1262</v>
      </c>
      <c r="E771" s="18" t="s">
        <v>168</v>
      </c>
      <c r="F771" s="302">
        <v>41.625</v>
      </c>
      <c r="G771" s="39"/>
      <c r="H771" s="45"/>
    </row>
    <row r="772" s="2" customFormat="1">
      <c r="A772" s="39"/>
      <c r="B772" s="45"/>
      <c r="C772" s="301" t="s">
        <v>1161</v>
      </c>
      <c r="D772" s="301" t="s">
        <v>1371</v>
      </c>
      <c r="E772" s="18" t="s">
        <v>259</v>
      </c>
      <c r="F772" s="302">
        <v>74.924999999999997</v>
      </c>
      <c r="G772" s="39"/>
      <c r="H772" s="45"/>
    </row>
    <row r="773" s="2" customFormat="1" ht="16.8" customHeight="1">
      <c r="A773" s="39"/>
      <c r="B773" s="45"/>
      <c r="C773" s="301" t="s">
        <v>264</v>
      </c>
      <c r="D773" s="301" t="s">
        <v>1266</v>
      </c>
      <c r="E773" s="18" t="s">
        <v>259</v>
      </c>
      <c r="F773" s="302">
        <v>74.924999999999997</v>
      </c>
      <c r="G773" s="39"/>
      <c r="H773" s="45"/>
    </row>
    <row r="774" s="2" customFormat="1" ht="16.8" customHeight="1">
      <c r="A774" s="39"/>
      <c r="B774" s="45"/>
      <c r="C774" s="297" t="s">
        <v>673</v>
      </c>
      <c r="D774" s="298" t="s">
        <v>1267</v>
      </c>
      <c r="E774" s="299" t="s">
        <v>168</v>
      </c>
      <c r="F774" s="300">
        <v>1.8</v>
      </c>
      <c r="G774" s="39"/>
      <c r="H774" s="45"/>
    </row>
    <row r="775" s="2" customFormat="1" ht="16.8" customHeight="1">
      <c r="A775" s="39"/>
      <c r="B775" s="45"/>
      <c r="C775" s="297" t="s">
        <v>1372</v>
      </c>
      <c r="D775" s="298" t="s">
        <v>1373</v>
      </c>
      <c r="E775" s="299" t="s">
        <v>1374</v>
      </c>
      <c r="F775" s="300">
        <v>25</v>
      </c>
      <c r="G775" s="39"/>
      <c r="H775" s="45"/>
    </row>
    <row r="776" s="2" customFormat="1" ht="16.8" customHeight="1">
      <c r="A776" s="39"/>
      <c r="B776" s="45"/>
      <c r="C776" s="301" t="s">
        <v>19</v>
      </c>
      <c r="D776" s="301" t="s">
        <v>361</v>
      </c>
      <c r="E776" s="18" t="s">
        <v>19</v>
      </c>
      <c r="F776" s="302">
        <v>25</v>
      </c>
      <c r="G776" s="39"/>
      <c r="H776" s="45"/>
    </row>
    <row r="777" s="2" customFormat="1" ht="16.8" customHeight="1">
      <c r="A777" s="39"/>
      <c r="B777" s="45"/>
      <c r="C777" s="297" t="s">
        <v>170</v>
      </c>
      <c r="D777" s="298" t="s">
        <v>171</v>
      </c>
      <c r="E777" s="299" t="s">
        <v>172</v>
      </c>
      <c r="F777" s="300">
        <v>36</v>
      </c>
      <c r="G777" s="39"/>
      <c r="H777" s="45"/>
    </row>
    <row r="778" s="2" customFormat="1" ht="16.8" customHeight="1">
      <c r="A778" s="39"/>
      <c r="B778" s="45"/>
      <c r="C778" s="301" t="s">
        <v>19</v>
      </c>
      <c r="D778" s="301" t="s">
        <v>1158</v>
      </c>
      <c r="E778" s="18" t="s">
        <v>19</v>
      </c>
      <c r="F778" s="302">
        <v>10</v>
      </c>
      <c r="G778" s="39"/>
      <c r="H778" s="45"/>
    </row>
    <row r="779" s="2" customFormat="1" ht="16.8" customHeight="1">
      <c r="A779" s="39"/>
      <c r="B779" s="45"/>
      <c r="C779" s="301" t="s">
        <v>19</v>
      </c>
      <c r="D779" s="301" t="s">
        <v>1159</v>
      </c>
      <c r="E779" s="18" t="s">
        <v>19</v>
      </c>
      <c r="F779" s="302">
        <v>14</v>
      </c>
      <c r="G779" s="39"/>
      <c r="H779" s="45"/>
    </row>
    <row r="780" s="2" customFormat="1" ht="16.8" customHeight="1">
      <c r="A780" s="39"/>
      <c r="B780" s="45"/>
      <c r="C780" s="301" t="s">
        <v>19</v>
      </c>
      <c r="D780" s="301" t="s">
        <v>1160</v>
      </c>
      <c r="E780" s="18" t="s">
        <v>19</v>
      </c>
      <c r="F780" s="302">
        <v>12</v>
      </c>
      <c r="G780" s="39"/>
      <c r="H780" s="45"/>
    </row>
    <row r="781" s="2" customFormat="1" ht="16.8" customHeight="1">
      <c r="A781" s="39"/>
      <c r="B781" s="45"/>
      <c r="C781" s="301" t="s">
        <v>170</v>
      </c>
      <c r="D781" s="301" t="s">
        <v>244</v>
      </c>
      <c r="E781" s="18" t="s">
        <v>19</v>
      </c>
      <c r="F781" s="302">
        <v>36</v>
      </c>
      <c r="G781" s="39"/>
      <c r="H781" s="45"/>
    </row>
    <row r="782" s="2" customFormat="1" ht="16.8" customHeight="1">
      <c r="A782" s="39"/>
      <c r="B782" s="45"/>
      <c r="C782" s="303" t="s">
        <v>1254</v>
      </c>
      <c r="D782" s="39"/>
      <c r="E782" s="39"/>
      <c r="F782" s="39"/>
      <c r="G782" s="39"/>
      <c r="H782" s="45"/>
    </row>
    <row r="783" s="2" customFormat="1" ht="16.8" customHeight="1">
      <c r="A783" s="39"/>
      <c r="B783" s="45"/>
      <c r="C783" s="301" t="s">
        <v>251</v>
      </c>
      <c r="D783" s="301" t="s">
        <v>1268</v>
      </c>
      <c r="E783" s="18" t="s">
        <v>172</v>
      </c>
      <c r="F783" s="302">
        <v>36</v>
      </c>
      <c r="G783" s="39"/>
      <c r="H783" s="45"/>
    </row>
    <row r="784" s="2" customFormat="1">
      <c r="A784" s="39"/>
      <c r="B784" s="45"/>
      <c r="C784" s="301" t="s">
        <v>1161</v>
      </c>
      <c r="D784" s="301" t="s">
        <v>1371</v>
      </c>
      <c r="E784" s="18" t="s">
        <v>259</v>
      </c>
      <c r="F784" s="302">
        <v>13.199999999999999</v>
      </c>
      <c r="G784" s="39"/>
      <c r="H784" s="45"/>
    </row>
    <row r="785" s="2" customFormat="1" ht="16.8" customHeight="1">
      <c r="A785" s="39"/>
      <c r="B785" s="45"/>
      <c r="C785" s="301" t="s">
        <v>264</v>
      </c>
      <c r="D785" s="301" t="s">
        <v>1266</v>
      </c>
      <c r="E785" s="18" t="s">
        <v>259</v>
      </c>
      <c r="F785" s="302">
        <v>13.199999999999999</v>
      </c>
      <c r="G785" s="39"/>
      <c r="H785" s="45"/>
    </row>
    <row r="786" s="2" customFormat="1" ht="16.8" customHeight="1">
      <c r="A786" s="39"/>
      <c r="B786" s="45"/>
      <c r="C786" s="297" t="s">
        <v>175</v>
      </c>
      <c r="D786" s="298" t="s">
        <v>176</v>
      </c>
      <c r="E786" s="299" t="s">
        <v>19</v>
      </c>
      <c r="F786" s="300">
        <v>12</v>
      </c>
      <c r="G786" s="39"/>
      <c r="H786" s="45"/>
    </row>
    <row r="787" s="2" customFormat="1" ht="16.8" customHeight="1">
      <c r="A787" s="39"/>
      <c r="B787" s="45"/>
      <c r="C787" s="301" t="s">
        <v>19</v>
      </c>
      <c r="D787" s="301" t="s">
        <v>782</v>
      </c>
      <c r="E787" s="18" t="s">
        <v>19</v>
      </c>
      <c r="F787" s="302">
        <v>12</v>
      </c>
      <c r="G787" s="39"/>
      <c r="H787" s="45"/>
    </row>
    <row r="788" s="2" customFormat="1" ht="16.8" customHeight="1">
      <c r="A788" s="39"/>
      <c r="B788" s="45"/>
      <c r="C788" s="301" t="s">
        <v>175</v>
      </c>
      <c r="D788" s="301" t="s">
        <v>244</v>
      </c>
      <c r="E788" s="18" t="s">
        <v>19</v>
      </c>
      <c r="F788" s="302">
        <v>12</v>
      </c>
      <c r="G788" s="39"/>
      <c r="H788" s="45"/>
    </row>
    <row r="789" s="2" customFormat="1" ht="16.8" customHeight="1">
      <c r="A789" s="39"/>
      <c r="B789" s="45"/>
      <c r="C789" s="303" t="s">
        <v>1254</v>
      </c>
      <c r="D789" s="39"/>
      <c r="E789" s="39"/>
      <c r="F789" s="39"/>
      <c r="G789" s="39"/>
      <c r="H789" s="45"/>
    </row>
    <row r="790" s="2" customFormat="1" ht="16.8" customHeight="1">
      <c r="A790" s="39"/>
      <c r="B790" s="45"/>
      <c r="C790" s="301" t="s">
        <v>246</v>
      </c>
      <c r="D790" s="301" t="s">
        <v>1272</v>
      </c>
      <c r="E790" s="18" t="s">
        <v>172</v>
      </c>
      <c r="F790" s="302">
        <v>12</v>
      </c>
      <c r="G790" s="39"/>
      <c r="H790" s="45"/>
    </row>
    <row r="791" s="2" customFormat="1" ht="16.8" customHeight="1">
      <c r="A791" s="39"/>
      <c r="B791" s="45"/>
      <c r="C791" s="301" t="s">
        <v>421</v>
      </c>
      <c r="D791" s="301" t="s">
        <v>1273</v>
      </c>
      <c r="E791" s="18" t="s">
        <v>172</v>
      </c>
      <c r="F791" s="302">
        <v>12</v>
      </c>
      <c r="G791" s="39"/>
      <c r="H791" s="45"/>
    </row>
    <row r="792" s="2" customFormat="1">
      <c r="A792" s="39"/>
      <c r="B792" s="45"/>
      <c r="C792" s="301" t="s">
        <v>1161</v>
      </c>
      <c r="D792" s="301" t="s">
        <v>1371</v>
      </c>
      <c r="E792" s="18" t="s">
        <v>259</v>
      </c>
      <c r="F792" s="302">
        <v>13.199999999999999</v>
      </c>
      <c r="G792" s="39"/>
      <c r="H792" s="45"/>
    </row>
    <row r="793" s="2" customFormat="1" ht="16.8" customHeight="1">
      <c r="A793" s="39"/>
      <c r="B793" s="45"/>
      <c r="C793" s="301" t="s">
        <v>452</v>
      </c>
      <c r="D793" s="301" t="s">
        <v>1271</v>
      </c>
      <c r="E793" s="18" t="s">
        <v>259</v>
      </c>
      <c r="F793" s="302">
        <v>13.199999999999999</v>
      </c>
      <c r="G793" s="39"/>
      <c r="H793" s="45"/>
    </row>
    <row r="794" s="2" customFormat="1" ht="16.8" customHeight="1">
      <c r="A794" s="39"/>
      <c r="B794" s="45"/>
      <c r="C794" s="301" t="s">
        <v>264</v>
      </c>
      <c r="D794" s="301" t="s">
        <v>1266</v>
      </c>
      <c r="E794" s="18" t="s">
        <v>259</v>
      </c>
      <c r="F794" s="302">
        <v>13.199999999999999</v>
      </c>
      <c r="G794" s="39"/>
      <c r="H794" s="45"/>
    </row>
    <row r="795" s="2" customFormat="1" ht="16.8" customHeight="1">
      <c r="A795" s="39"/>
      <c r="B795" s="45"/>
      <c r="C795" s="301" t="s">
        <v>437</v>
      </c>
      <c r="D795" s="301" t="s">
        <v>438</v>
      </c>
      <c r="E795" s="18" t="s">
        <v>259</v>
      </c>
      <c r="F795" s="302">
        <v>13.199999999999999</v>
      </c>
      <c r="G795" s="39"/>
      <c r="H795" s="45"/>
    </row>
    <row r="796" s="2" customFormat="1" ht="16.8" customHeight="1">
      <c r="A796" s="39"/>
      <c r="B796" s="45"/>
      <c r="C796" s="297" t="s">
        <v>182</v>
      </c>
      <c r="D796" s="298" t="s">
        <v>183</v>
      </c>
      <c r="E796" s="299" t="s">
        <v>19</v>
      </c>
      <c r="F796" s="300">
        <v>40</v>
      </c>
      <c r="G796" s="39"/>
      <c r="H796" s="45"/>
    </row>
    <row r="797" s="2" customFormat="1" ht="16.8" customHeight="1">
      <c r="A797" s="39"/>
      <c r="B797" s="45"/>
      <c r="C797" s="301" t="s">
        <v>182</v>
      </c>
      <c r="D797" s="301" t="s">
        <v>1184</v>
      </c>
      <c r="E797" s="18" t="s">
        <v>19</v>
      </c>
      <c r="F797" s="302">
        <v>40</v>
      </c>
      <c r="G797" s="39"/>
      <c r="H797" s="45"/>
    </row>
    <row r="798" s="2" customFormat="1" ht="16.8" customHeight="1">
      <c r="A798" s="39"/>
      <c r="B798" s="45"/>
      <c r="C798" s="303" t="s">
        <v>1254</v>
      </c>
      <c r="D798" s="39"/>
      <c r="E798" s="39"/>
      <c r="F798" s="39"/>
      <c r="G798" s="39"/>
      <c r="H798" s="45"/>
    </row>
    <row r="799" s="2" customFormat="1" ht="16.8" customHeight="1">
      <c r="A799" s="39"/>
      <c r="B799" s="45"/>
      <c r="C799" s="301" t="s">
        <v>1181</v>
      </c>
      <c r="D799" s="301" t="s">
        <v>1375</v>
      </c>
      <c r="E799" s="18" t="s">
        <v>180</v>
      </c>
      <c r="F799" s="302">
        <v>40</v>
      </c>
      <c r="G799" s="39"/>
      <c r="H799" s="45"/>
    </row>
    <row r="800" s="2" customFormat="1" ht="16.8" customHeight="1">
      <c r="A800" s="39"/>
      <c r="B800" s="45"/>
      <c r="C800" s="301" t="s">
        <v>1169</v>
      </c>
      <c r="D800" s="301" t="s">
        <v>1376</v>
      </c>
      <c r="E800" s="18" t="s">
        <v>238</v>
      </c>
      <c r="F800" s="302">
        <v>10</v>
      </c>
      <c r="G800" s="39"/>
      <c r="H800" s="45"/>
    </row>
    <row r="801" s="2" customFormat="1" ht="16.8" customHeight="1">
      <c r="A801" s="39"/>
      <c r="B801" s="45"/>
      <c r="C801" s="297" t="s">
        <v>976</v>
      </c>
      <c r="D801" s="298" t="s">
        <v>1345</v>
      </c>
      <c r="E801" s="299" t="s">
        <v>180</v>
      </c>
      <c r="F801" s="300">
        <v>11.5</v>
      </c>
      <c r="G801" s="39"/>
      <c r="H801" s="45"/>
    </row>
    <row r="802" s="2" customFormat="1" ht="7.44" customHeight="1">
      <c r="A802" s="39"/>
      <c r="B802" s="168"/>
      <c r="C802" s="169"/>
      <c r="D802" s="169"/>
      <c r="E802" s="169"/>
      <c r="F802" s="169"/>
      <c r="G802" s="169"/>
      <c r="H802" s="45"/>
    </row>
    <row r="803" s="2" customFormat="1">
      <c r="A803" s="39"/>
      <c r="B803" s="39"/>
      <c r="C803" s="39"/>
      <c r="D803" s="39"/>
      <c r="E803" s="39"/>
      <c r="F803" s="39"/>
      <c r="G803" s="39"/>
      <c r="H803" s="39"/>
    </row>
  </sheetData>
  <sheetProtection sheet="1" formatColumns="0" formatRows="0" objects="1" scenarios="1" spinCount="100000" saltValue="KofXkJ2ndWjfObeWzhS754z+YFvmVTiLHwhustebgKFvhB6/CseFxaEsc010kyK0lbo3fU5YIhzlECZCYFgHPw==" hashValue="3CAqfrioPWID6jwFr7WWdEUv4lI3//jbWEOqsZ7gZ8+j3oIPzMThB/vKlZrzM94xPJsdzdYq75e2LEGcD1VyIA==" algorithmName="SHA-512" password="CC35"/>
  <mergeCells count="2">
    <mergeCell ref="D5:F5"/>
    <mergeCell ref="D6:F6"/>
  </mergeCells>
  <pageSetup paperSize="9" orientation="landscape" blackAndWhite="1" fitToHeight="100"/>
  <headerFooter>
    <oddFooter>&amp;CStrana &amp;P z &amp;N</oddFooter>
  </headerFooter>
  <drawing r:id="rId1"/>
</worksheet>
</file>

<file path=xl/worksheets/sheet2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304" customWidth="1"/>
    <col min="2" max="2" width="1.667969" style="304" customWidth="1"/>
    <col min="3" max="4" width="5" style="304" customWidth="1"/>
    <col min="5" max="5" width="11.66016" style="304" customWidth="1"/>
    <col min="6" max="6" width="9.160156" style="304" customWidth="1"/>
    <col min="7" max="7" width="5" style="304" customWidth="1"/>
    <col min="8" max="8" width="77.83203" style="304" customWidth="1"/>
    <col min="9" max="10" width="20" style="304" customWidth="1"/>
    <col min="11" max="11" width="1.667969" style="304" customWidth="1"/>
  </cols>
  <sheetData>
    <row r="1" s="1" customFormat="1" ht="37.5" customHeight="1"/>
    <row r="2" s="1" customFormat="1" ht="7.5" customHeight="1">
      <c r="B2" s="305"/>
      <c r="C2" s="306"/>
      <c r="D2" s="306"/>
      <c r="E2" s="306"/>
      <c r="F2" s="306"/>
      <c r="G2" s="306"/>
      <c r="H2" s="306"/>
      <c r="I2" s="306"/>
      <c r="J2" s="306"/>
      <c r="K2" s="307"/>
    </row>
    <row r="3" s="16" customFormat="1" ht="45" customHeight="1">
      <c r="B3" s="308"/>
      <c r="C3" s="309" t="s">
        <v>1377</v>
      </c>
      <c r="D3" s="309"/>
      <c r="E3" s="309"/>
      <c r="F3" s="309"/>
      <c r="G3" s="309"/>
      <c r="H3" s="309"/>
      <c r="I3" s="309"/>
      <c r="J3" s="309"/>
      <c r="K3" s="310"/>
    </row>
    <row r="4" s="1" customFormat="1" ht="25.5" customHeight="1">
      <c r="B4" s="311"/>
      <c r="C4" s="312" t="s">
        <v>1378</v>
      </c>
      <c r="D4" s="312"/>
      <c r="E4" s="312"/>
      <c r="F4" s="312"/>
      <c r="G4" s="312"/>
      <c r="H4" s="312"/>
      <c r="I4" s="312"/>
      <c r="J4" s="312"/>
      <c r="K4" s="313"/>
    </row>
    <row r="5" s="1" customFormat="1" ht="5.25" customHeight="1">
      <c r="B5" s="311"/>
      <c r="C5" s="314"/>
      <c r="D5" s="314"/>
      <c r="E5" s="314"/>
      <c r="F5" s="314"/>
      <c r="G5" s="314"/>
      <c r="H5" s="314"/>
      <c r="I5" s="314"/>
      <c r="J5" s="314"/>
      <c r="K5" s="313"/>
    </row>
    <row r="6" s="1" customFormat="1" ht="15" customHeight="1">
      <c r="B6" s="311"/>
      <c r="C6" s="315" t="s">
        <v>1379</v>
      </c>
      <c r="D6" s="315"/>
      <c r="E6" s="315"/>
      <c r="F6" s="315"/>
      <c r="G6" s="315"/>
      <c r="H6" s="315"/>
      <c r="I6" s="315"/>
      <c r="J6" s="315"/>
      <c r="K6" s="313"/>
    </row>
    <row r="7" s="1" customFormat="1" ht="15" customHeight="1">
      <c r="B7" s="316"/>
      <c r="C7" s="315" t="s">
        <v>1380</v>
      </c>
      <c r="D7" s="315"/>
      <c r="E7" s="315"/>
      <c r="F7" s="315"/>
      <c r="G7" s="315"/>
      <c r="H7" s="315"/>
      <c r="I7" s="315"/>
      <c r="J7" s="315"/>
      <c r="K7" s="313"/>
    </row>
    <row r="8" s="1" customFormat="1" ht="12.75" customHeight="1">
      <c r="B8" s="316"/>
      <c r="C8" s="315"/>
      <c r="D8" s="315"/>
      <c r="E8" s="315"/>
      <c r="F8" s="315"/>
      <c r="G8" s="315"/>
      <c r="H8" s="315"/>
      <c r="I8" s="315"/>
      <c r="J8" s="315"/>
      <c r="K8" s="313"/>
    </row>
    <row r="9" s="1" customFormat="1" ht="15" customHeight="1">
      <c r="B9" s="316"/>
      <c r="C9" s="315" t="s">
        <v>1381</v>
      </c>
      <c r="D9" s="315"/>
      <c r="E9" s="315"/>
      <c r="F9" s="315"/>
      <c r="G9" s="315"/>
      <c r="H9" s="315"/>
      <c r="I9" s="315"/>
      <c r="J9" s="315"/>
      <c r="K9" s="313"/>
    </row>
    <row r="10" s="1" customFormat="1" ht="15" customHeight="1">
      <c r="B10" s="316"/>
      <c r="C10" s="315"/>
      <c r="D10" s="315" t="s">
        <v>1382</v>
      </c>
      <c r="E10" s="315"/>
      <c r="F10" s="315"/>
      <c r="G10" s="315"/>
      <c r="H10" s="315"/>
      <c r="I10" s="315"/>
      <c r="J10" s="315"/>
      <c r="K10" s="313"/>
    </row>
    <row r="11" s="1" customFormat="1" ht="15" customHeight="1">
      <c r="B11" s="316"/>
      <c r="C11" s="317"/>
      <c r="D11" s="315" t="s">
        <v>1383</v>
      </c>
      <c r="E11" s="315"/>
      <c r="F11" s="315"/>
      <c r="G11" s="315"/>
      <c r="H11" s="315"/>
      <c r="I11" s="315"/>
      <c r="J11" s="315"/>
      <c r="K11" s="313"/>
    </row>
    <row r="12" s="1" customFormat="1" ht="15" customHeight="1">
      <c r="B12" s="316"/>
      <c r="C12" s="317"/>
      <c r="D12" s="315"/>
      <c r="E12" s="315"/>
      <c r="F12" s="315"/>
      <c r="G12" s="315"/>
      <c r="H12" s="315"/>
      <c r="I12" s="315"/>
      <c r="J12" s="315"/>
      <c r="K12" s="313"/>
    </row>
    <row r="13" s="1" customFormat="1" ht="15" customHeight="1">
      <c r="B13" s="316"/>
      <c r="C13" s="317"/>
      <c r="D13" s="318" t="s">
        <v>1384</v>
      </c>
      <c r="E13" s="315"/>
      <c r="F13" s="315"/>
      <c r="G13" s="315"/>
      <c r="H13" s="315"/>
      <c r="I13" s="315"/>
      <c r="J13" s="315"/>
      <c r="K13" s="313"/>
    </row>
    <row r="14" s="1" customFormat="1" ht="12.75" customHeight="1">
      <c r="B14" s="316"/>
      <c r="C14" s="317"/>
      <c r="D14" s="317"/>
      <c r="E14" s="317"/>
      <c r="F14" s="317"/>
      <c r="G14" s="317"/>
      <c r="H14" s="317"/>
      <c r="I14" s="317"/>
      <c r="J14" s="317"/>
      <c r="K14" s="313"/>
    </row>
    <row r="15" s="1" customFormat="1" ht="15" customHeight="1">
      <c r="B15" s="316"/>
      <c r="C15" s="317"/>
      <c r="D15" s="315" t="s">
        <v>1385</v>
      </c>
      <c r="E15" s="315"/>
      <c r="F15" s="315"/>
      <c r="G15" s="315"/>
      <c r="H15" s="315"/>
      <c r="I15" s="315"/>
      <c r="J15" s="315"/>
      <c r="K15" s="313"/>
    </row>
    <row r="16" s="1" customFormat="1" ht="15" customHeight="1">
      <c r="B16" s="316"/>
      <c r="C16" s="317"/>
      <c r="D16" s="315" t="s">
        <v>1386</v>
      </c>
      <c r="E16" s="315"/>
      <c r="F16" s="315"/>
      <c r="G16" s="315"/>
      <c r="H16" s="315"/>
      <c r="I16" s="315"/>
      <c r="J16" s="315"/>
      <c r="K16" s="313"/>
    </row>
    <row r="17" s="1" customFormat="1" ht="15" customHeight="1">
      <c r="B17" s="316"/>
      <c r="C17" s="317"/>
      <c r="D17" s="315" t="s">
        <v>1387</v>
      </c>
      <c r="E17" s="315"/>
      <c r="F17" s="315"/>
      <c r="G17" s="315"/>
      <c r="H17" s="315"/>
      <c r="I17" s="315"/>
      <c r="J17" s="315"/>
      <c r="K17" s="313"/>
    </row>
    <row r="18" s="1" customFormat="1" ht="15" customHeight="1">
      <c r="B18" s="316"/>
      <c r="C18" s="317"/>
      <c r="D18" s="317"/>
      <c r="E18" s="319" t="s">
        <v>77</v>
      </c>
      <c r="F18" s="315" t="s">
        <v>1388</v>
      </c>
      <c r="G18" s="315"/>
      <c r="H18" s="315"/>
      <c r="I18" s="315"/>
      <c r="J18" s="315"/>
      <c r="K18" s="313"/>
    </row>
    <row r="19" s="1" customFormat="1" ht="15" customHeight="1">
      <c r="B19" s="316"/>
      <c r="C19" s="317"/>
      <c r="D19" s="317"/>
      <c r="E19" s="319" t="s">
        <v>1389</v>
      </c>
      <c r="F19" s="315" t="s">
        <v>1390</v>
      </c>
      <c r="G19" s="315"/>
      <c r="H19" s="315"/>
      <c r="I19" s="315"/>
      <c r="J19" s="315"/>
      <c r="K19" s="313"/>
    </row>
    <row r="20" s="1" customFormat="1" ht="15" customHeight="1">
      <c r="B20" s="316"/>
      <c r="C20" s="317"/>
      <c r="D20" s="317"/>
      <c r="E20" s="319" t="s">
        <v>1391</v>
      </c>
      <c r="F20" s="315" t="s">
        <v>1392</v>
      </c>
      <c r="G20" s="315"/>
      <c r="H20" s="315"/>
      <c r="I20" s="315"/>
      <c r="J20" s="315"/>
      <c r="K20" s="313"/>
    </row>
    <row r="21" s="1" customFormat="1" ht="15" customHeight="1">
      <c r="B21" s="316"/>
      <c r="C21" s="317"/>
      <c r="D21" s="317"/>
      <c r="E21" s="319" t="s">
        <v>1393</v>
      </c>
      <c r="F21" s="315" t="s">
        <v>1394</v>
      </c>
      <c r="G21" s="315"/>
      <c r="H21" s="315"/>
      <c r="I21" s="315"/>
      <c r="J21" s="315"/>
      <c r="K21" s="313"/>
    </row>
    <row r="22" s="1" customFormat="1" ht="15" customHeight="1">
      <c r="B22" s="316"/>
      <c r="C22" s="317"/>
      <c r="D22" s="317"/>
      <c r="E22" s="319" t="s">
        <v>487</v>
      </c>
      <c r="F22" s="315" t="s">
        <v>488</v>
      </c>
      <c r="G22" s="315"/>
      <c r="H22" s="315"/>
      <c r="I22" s="315"/>
      <c r="J22" s="315"/>
      <c r="K22" s="313"/>
    </row>
    <row r="23" s="1" customFormat="1" ht="15" customHeight="1">
      <c r="B23" s="316"/>
      <c r="C23" s="317"/>
      <c r="D23" s="317"/>
      <c r="E23" s="319" t="s">
        <v>82</v>
      </c>
      <c r="F23" s="315" t="s">
        <v>1395</v>
      </c>
      <c r="G23" s="315"/>
      <c r="H23" s="315"/>
      <c r="I23" s="315"/>
      <c r="J23" s="315"/>
      <c r="K23" s="313"/>
    </row>
    <row r="24" s="1" customFormat="1" ht="12.75" customHeight="1">
      <c r="B24" s="316"/>
      <c r="C24" s="317"/>
      <c r="D24" s="317"/>
      <c r="E24" s="317"/>
      <c r="F24" s="317"/>
      <c r="G24" s="317"/>
      <c r="H24" s="317"/>
      <c r="I24" s="317"/>
      <c r="J24" s="317"/>
      <c r="K24" s="313"/>
    </row>
    <row r="25" s="1" customFormat="1" ht="15" customHeight="1">
      <c r="B25" s="316"/>
      <c r="C25" s="315" t="s">
        <v>1396</v>
      </c>
      <c r="D25" s="315"/>
      <c r="E25" s="315"/>
      <c r="F25" s="315"/>
      <c r="G25" s="315"/>
      <c r="H25" s="315"/>
      <c r="I25" s="315"/>
      <c r="J25" s="315"/>
      <c r="K25" s="313"/>
    </row>
    <row r="26" s="1" customFormat="1" ht="15" customHeight="1">
      <c r="B26" s="316"/>
      <c r="C26" s="315" t="s">
        <v>1397</v>
      </c>
      <c r="D26" s="315"/>
      <c r="E26" s="315"/>
      <c r="F26" s="315"/>
      <c r="G26" s="315"/>
      <c r="H26" s="315"/>
      <c r="I26" s="315"/>
      <c r="J26" s="315"/>
      <c r="K26" s="313"/>
    </row>
    <row r="27" s="1" customFormat="1" ht="15" customHeight="1">
      <c r="B27" s="316"/>
      <c r="C27" s="315"/>
      <c r="D27" s="315" t="s">
        <v>1398</v>
      </c>
      <c r="E27" s="315"/>
      <c r="F27" s="315"/>
      <c r="G27" s="315"/>
      <c r="H27" s="315"/>
      <c r="I27" s="315"/>
      <c r="J27" s="315"/>
      <c r="K27" s="313"/>
    </row>
    <row r="28" s="1" customFormat="1" ht="15" customHeight="1">
      <c r="B28" s="316"/>
      <c r="C28" s="317"/>
      <c r="D28" s="315" t="s">
        <v>1399</v>
      </c>
      <c r="E28" s="315"/>
      <c r="F28" s="315"/>
      <c r="G28" s="315"/>
      <c r="H28" s="315"/>
      <c r="I28" s="315"/>
      <c r="J28" s="315"/>
      <c r="K28" s="313"/>
    </row>
    <row r="29" s="1" customFormat="1" ht="12.75" customHeight="1">
      <c r="B29" s="316"/>
      <c r="C29" s="317"/>
      <c r="D29" s="317"/>
      <c r="E29" s="317"/>
      <c r="F29" s="317"/>
      <c r="G29" s="317"/>
      <c r="H29" s="317"/>
      <c r="I29" s="317"/>
      <c r="J29" s="317"/>
      <c r="K29" s="313"/>
    </row>
    <row r="30" s="1" customFormat="1" ht="15" customHeight="1">
      <c r="B30" s="316"/>
      <c r="C30" s="317"/>
      <c r="D30" s="315" t="s">
        <v>1400</v>
      </c>
      <c r="E30" s="315"/>
      <c r="F30" s="315"/>
      <c r="G30" s="315"/>
      <c r="H30" s="315"/>
      <c r="I30" s="315"/>
      <c r="J30" s="315"/>
      <c r="K30" s="313"/>
    </row>
    <row r="31" s="1" customFormat="1" ht="15" customHeight="1">
      <c r="B31" s="316"/>
      <c r="C31" s="317"/>
      <c r="D31" s="315" t="s">
        <v>1401</v>
      </c>
      <c r="E31" s="315"/>
      <c r="F31" s="315"/>
      <c r="G31" s="315"/>
      <c r="H31" s="315"/>
      <c r="I31" s="315"/>
      <c r="J31" s="315"/>
      <c r="K31" s="313"/>
    </row>
    <row r="32" s="1" customFormat="1" ht="12.75" customHeight="1">
      <c r="B32" s="316"/>
      <c r="C32" s="317"/>
      <c r="D32" s="317"/>
      <c r="E32" s="317"/>
      <c r="F32" s="317"/>
      <c r="G32" s="317"/>
      <c r="H32" s="317"/>
      <c r="I32" s="317"/>
      <c r="J32" s="317"/>
      <c r="K32" s="313"/>
    </row>
    <row r="33" s="1" customFormat="1" ht="15" customHeight="1">
      <c r="B33" s="316"/>
      <c r="C33" s="317"/>
      <c r="D33" s="315" t="s">
        <v>1402</v>
      </c>
      <c r="E33" s="315"/>
      <c r="F33" s="315"/>
      <c r="G33" s="315"/>
      <c r="H33" s="315"/>
      <c r="I33" s="315"/>
      <c r="J33" s="315"/>
      <c r="K33" s="313"/>
    </row>
    <row r="34" s="1" customFormat="1" ht="15" customHeight="1">
      <c r="B34" s="316"/>
      <c r="C34" s="317"/>
      <c r="D34" s="315" t="s">
        <v>1403</v>
      </c>
      <c r="E34" s="315"/>
      <c r="F34" s="315"/>
      <c r="G34" s="315"/>
      <c r="H34" s="315"/>
      <c r="I34" s="315"/>
      <c r="J34" s="315"/>
      <c r="K34" s="313"/>
    </row>
    <row r="35" s="1" customFormat="1" ht="15" customHeight="1">
      <c r="B35" s="316"/>
      <c r="C35" s="317"/>
      <c r="D35" s="315" t="s">
        <v>1404</v>
      </c>
      <c r="E35" s="315"/>
      <c r="F35" s="315"/>
      <c r="G35" s="315"/>
      <c r="H35" s="315"/>
      <c r="I35" s="315"/>
      <c r="J35" s="315"/>
      <c r="K35" s="313"/>
    </row>
    <row r="36" s="1" customFormat="1" ht="15" customHeight="1">
      <c r="B36" s="316"/>
      <c r="C36" s="317"/>
      <c r="D36" s="315"/>
      <c r="E36" s="318" t="s">
        <v>213</v>
      </c>
      <c r="F36" s="315"/>
      <c r="G36" s="315" t="s">
        <v>1405</v>
      </c>
      <c r="H36" s="315"/>
      <c r="I36" s="315"/>
      <c r="J36" s="315"/>
      <c r="K36" s="313"/>
    </row>
    <row r="37" s="1" customFormat="1" ht="30.75" customHeight="1">
      <c r="B37" s="316"/>
      <c r="C37" s="317"/>
      <c r="D37" s="315"/>
      <c r="E37" s="318" t="s">
        <v>1406</v>
      </c>
      <c r="F37" s="315"/>
      <c r="G37" s="315" t="s">
        <v>1407</v>
      </c>
      <c r="H37" s="315"/>
      <c r="I37" s="315"/>
      <c r="J37" s="315"/>
      <c r="K37" s="313"/>
    </row>
    <row r="38" s="1" customFormat="1" ht="15" customHeight="1">
      <c r="B38" s="316"/>
      <c r="C38" s="317"/>
      <c r="D38" s="315"/>
      <c r="E38" s="318" t="s">
        <v>52</v>
      </c>
      <c r="F38" s="315"/>
      <c r="G38" s="315" t="s">
        <v>1408</v>
      </c>
      <c r="H38" s="315"/>
      <c r="I38" s="315"/>
      <c r="J38" s="315"/>
      <c r="K38" s="313"/>
    </row>
    <row r="39" s="1" customFormat="1" ht="15" customHeight="1">
      <c r="B39" s="316"/>
      <c r="C39" s="317"/>
      <c r="D39" s="315"/>
      <c r="E39" s="318" t="s">
        <v>53</v>
      </c>
      <c r="F39" s="315"/>
      <c r="G39" s="315" t="s">
        <v>1409</v>
      </c>
      <c r="H39" s="315"/>
      <c r="I39" s="315"/>
      <c r="J39" s="315"/>
      <c r="K39" s="313"/>
    </row>
    <row r="40" s="1" customFormat="1" ht="15" customHeight="1">
      <c r="B40" s="316"/>
      <c r="C40" s="317"/>
      <c r="D40" s="315"/>
      <c r="E40" s="318" t="s">
        <v>214</v>
      </c>
      <c r="F40" s="315"/>
      <c r="G40" s="315" t="s">
        <v>1410</v>
      </c>
      <c r="H40" s="315"/>
      <c r="I40" s="315"/>
      <c r="J40" s="315"/>
      <c r="K40" s="313"/>
    </row>
    <row r="41" s="1" customFormat="1" ht="15" customHeight="1">
      <c r="B41" s="316"/>
      <c r="C41" s="317"/>
      <c r="D41" s="315"/>
      <c r="E41" s="318" t="s">
        <v>215</v>
      </c>
      <c r="F41" s="315"/>
      <c r="G41" s="315" t="s">
        <v>1411</v>
      </c>
      <c r="H41" s="315"/>
      <c r="I41" s="315"/>
      <c r="J41" s="315"/>
      <c r="K41" s="313"/>
    </row>
    <row r="42" s="1" customFormat="1" ht="15" customHeight="1">
      <c r="B42" s="316"/>
      <c r="C42" s="317"/>
      <c r="D42" s="315"/>
      <c r="E42" s="318" t="s">
        <v>1412</v>
      </c>
      <c r="F42" s="315"/>
      <c r="G42" s="315" t="s">
        <v>1413</v>
      </c>
      <c r="H42" s="315"/>
      <c r="I42" s="315"/>
      <c r="J42" s="315"/>
      <c r="K42" s="313"/>
    </row>
    <row r="43" s="1" customFormat="1" ht="15" customHeight="1">
      <c r="B43" s="316"/>
      <c r="C43" s="317"/>
      <c r="D43" s="315"/>
      <c r="E43" s="318"/>
      <c r="F43" s="315"/>
      <c r="G43" s="315" t="s">
        <v>1414</v>
      </c>
      <c r="H43" s="315"/>
      <c r="I43" s="315"/>
      <c r="J43" s="315"/>
      <c r="K43" s="313"/>
    </row>
    <row r="44" s="1" customFormat="1" ht="15" customHeight="1">
      <c r="B44" s="316"/>
      <c r="C44" s="317"/>
      <c r="D44" s="315"/>
      <c r="E44" s="318" t="s">
        <v>1415</v>
      </c>
      <c r="F44" s="315"/>
      <c r="G44" s="315" t="s">
        <v>1416</v>
      </c>
      <c r="H44" s="315"/>
      <c r="I44" s="315"/>
      <c r="J44" s="315"/>
      <c r="K44" s="313"/>
    </row>
    <row r="45" s="1" customFormat="1" ht="15" customHeight="1">
      <c r="B45" s="316"/>
      <c r="C45" s="317"/>
      <c r="D45" s="315"/>
      <c r="E45" s="318" t="s">
        <v>217</v>
      </c>
      <c r="F45" s="315"/>
      <c r="G45" s="315" t="s">
        <v>1417</v>
      </c>
      <c r="H45" s="315"/>
      <c r="I45" s="315"/>
      <c r="J45" s="315"/>
      <c r="K45" s="313"/>
    </row>
    <row r="46" s="1" customFormat="1" ht="12.75" customHeight="1">
      <c r="B46" s="316"/>
      <c r="C46" s="317"/>
      <c r="D46" s="315"/>
      <c r="E46" s="315"/>
      <c r="F46" s="315"/>
      <c r="G46" s="315"/>
      <c r="H46" s="315"/>
      <c r="I46" s="315"/>
      <c r="J46" s="315"/>
      <c r="K46" s="313"/>
    </row>
    <row r="47" s="1" customFormat="1" ht="15" customHeight="1">
      <c r="B47" s="316"/>
      <c r="C47" s="317"/>
      <c r="D47" s="315" t="s">
        <v>1418</v>
      </c>
      <c r="E47" s="315"/>
      <c r="F47" s="315"/>
      <c r="G47" s="315"/>
      <c r="H47" s="315"/>
      <c r="I47" s="315"/>
      <c r="J47" s="315"/>
      <c r="K47" s="313"/>
    </row>
    <row r="48" s="1" customFormat="1" ht="15" customHeight="1">
      <c r="B48" s="316"/>
      <c r="C48" s="317"/>
      <c r="D48" s="317"/>
      <c r="E48" s="315" t="s">
        <v>1419</v>
      </c>
      <c r="F48" s="315"/>
      <c r="G48" s="315"/>
      <c r="H48" s="315"/>
      <c r="I48" s="315"/>
      <c r="J48" s="315"/>
      <c r="K48" s="313"/>
    </row>
    <row r="49" s="1" customFormat="1" ht="15" customHeight="1">
      <c r="B49" s="316"/>
      <c r="C49" s="317"/>
      <c r="D49" s="317"/>
      <c r="E49" s="315" t="s">
        <v>1420</v>
      </c>
      <c r="F49" s="315"/>
      <c r="G49" s="315"/>
      <c r="H49" s="315"/>
      <c r="I49" s="315"/>
      <c r="J49" s="315"/>
      <c r="K49" s="313"/>
    </row>
    <row r="50" s="1" customFormat="1" ht="15" customHeight="1">
      <c r="B50" s="316"/>
      <c r="C50" s="317"/>
      <c r="D50" s="317"/>
      <c r="E50" s="315" t="s">
        <v>1421</v>
      </c>
      <c r="F50" s="315"/>
      <c r="G50" s="315"/>
      <c r="H50" s="315"/>
      <c r="I50" s="315"/>
      <c r="J50" s="315"/>
      <c r="K50" s="313"/>
    </row>
    <row r="51" s="1" customFormat="1" ht="15" customHeight="1">
      <c r="B51" s="316"/>
      <c r="C51" s="317"/>
      <c r="D51" s="315" t="s">
        <v>1422</v>
      </c>
      <c r="E51" s="315"/>
      <c r="F51" s="315"/>
      <c r="G51" s="315"/>
      <c r="H51" s="315"/>
      <c r="I51" s="315"/>
      <c r="J51" s="315"/>
      <c r="K51" s="313"/>
    </row>
    <row r="52" s="1" customFormat="1" ht="25.5" customHeight="1">
      <c r="B52" s="311"/>
      <c r="C52" s="312" t="s">
        <v>1423</v>
      </c>
      <c r="D52" s="312"/>
      <c r="E52" s="312"/>
      <c r="F52" s="312"/>
      <c r="G52" s="312"/>
      <c r="H52" s="312"/>
      <c r="I52" s="312"/>
      <c r="J52" s="312"/>
      <c r="K52" s="313"/>
    </row>
    <row r="53" s="1" customFormat="1" ht="5.25" customHeight="1">
      <c r="B53" s="311"/>
      <c r="C53" s="314"/>
      <c r="D53" s="314"/>
      <c r="E53" s="314"/>
      <c r="F53" s="314"/>
      <c r="G53" s="314"/>
      <c r="H53" s="314"/>
      <c r="I53" s="314"/>
      <c r="J53" s="314"/>
      <c r="K53" s="313"/>
    </row>
    <row r="54" s="1" customFormat="1" ht="15" customHeight="1">
      <c r="B54" s="311"/>
      <c r="C54" s="315" t="s">
        <v>1424</v>
      </c>
      <c r="D54" s="315"/>
      <c r="E54" s="315"/>
      <c r="F54" s="315"/>
      <c r="G54" s="315"/>
      <c r="H54" s="315"/>
      <c r="I54" s="315"/>
      <c r="J54" s="315"/>
      <c r="K54" s="313"/>
    </row>
    <row r="55" s="1" customFormat="1" ht="15" customHeight="1">
      <c r="B55" s="311"/>
      <c r="C55" s="315" t="s">
        <v>1425</v>
      </c>
      <c r="D55" s="315"/>
      <c r="E55" s="315"/>
      <c r="F55" s="315"/>
      <c r="G55" s="315"/>
      <c r="H55" s="315"/>
      <c r="I55" s="315"/>
      <c r="J55" s="315"/>
      <c r="K55" s="313"/>
    </row>
    <row r="56" s="1" customFormat="1" ht="12.75" customHeight="1">
      <c r="B56" s="311"/>
      <c r="C56" s="315"/>
      <c r="D56" s="315"/>
      <c r="E56" s="315"/>
      <c r="F56" s="315"/>
      <c r="G56" s="315"/>
      <c r="H56" s="315"/>
      <c r="I56" s="315"/>
      <c r="J56" s="315"/>
      <c r="K56" s="313"/>
    </row>
    <row r="57" s="1" customFormat="1" ht="15" customHeight="1">
      <c r="B57" s="311"/>
      <c r="C57" s="315" t="s">
        <v>1426</v>
      </c>
      <c r="D57" s="315"/>
      <c r="E57" s="315"/>
      <c r="F57" s="315"/>
      <c r="G57" s="315"/>
      <c r="H57" s="315"/>
      <c r="I57" s="315"/>
      <c r="J57" s="315"/>
      <c r="K57" s="313"/>
    </row>
    <row r="58" s="1" customFormat="1" ht="15" customHeight="1">
      <c r="B58" s="311"/>
      <c r="C58" s="317"/>
      <c r="D58" s="315" t="s">
        <v>1427</v>
      </c>
      <c r="E58" s="315"/>
      <c r="F58" s="315"/>
      <c r="G58" s="315"/>
      <c r="H58" s="315"/>
      <c r="I58" s="315"/>
      <c r="J58" s="315"/>
      <c r="K58" s="313"/>
    </row>
    <row r="59" s="1" customFormat="1" ht="15" customHeight="1">
      <c r="B59" s="311"/>
      <c r="C59" s="317"/>
      <c r="D59" s="315" t="s">
        <v>1428</v>
      </c>
      <c r="E59" s="315"/>
      <c r="F59" s="315"/>
      <c r="G59" s="315"/>
      <c r="H59" s="315"/>
      <c r="I59" s="315"/>
      <c r="J59" s="315"/>
      <c r="K59" s="313"/>
    </row>
    <row r="60" s="1" customFormat="1" ht="15" customHeight="1">
      <c r="B60" s="311"/>
      <c r="C60" s="317"/>
      <c r="D60" s="315" t="s">
        <v>1429</v>
      </c>
      <c r="E60" s="315"/>
      <c r="F60" s="315"/>
      <c r="G60" s="315"/>
      <c r="H60" s="315"/>
      <c r="I60" s="315"/>
      <c r="J60" s="315"/>
      <c r="K60" s="313"/>
    </row>
    <row r="61" s="1" customFormat="1" ht="15" customHeight="1">
      <c r="B61" s="311"/>
      <c r="C61" s="317"/>
      <c r="D61" s="315" t="s">
        <v>1430</v>
      </c>
      <c r="E61" s="315"/>
      <c r="F61" s="315"/>
      <c r="G61" s="315"/>
      <c r="H61" s="315"/>
      <c r="I61" s="315"/>
      <c r="J61" s="315"/>
      <c r="K61" s="313"/>
    </row>
    <row r="62" s="1" customFormat="1" ht="15" customHeight="1">
      <c r="B62" s="311"/>
      <c r="C62" s="317"/>
      <c r="D62" s="320" t="s">
        <v>1431</v>
      </c>
      <c r="E62" s="320"/>
      <c r="F62" s="320"/>
      <c r="G62" s="320"/>
      <c r="H62" s="320"/>
      <c r="I62" s="320"/>
      <c r="J62" s="320"/>
      <c r="K62" s="313"/>
    </row>
    <row r="63" s="1" customFormat="1" ht="15" customHeight="1">
      <c r="B63" s="311"/>
      <c r="C63" s="317"/>
      <c r="D63" s="315" t="s">
        <v>1432</v>
      </c>
      <c r="E63" s="315"/>
      <c r="F63" s="315"/>
      <c r="G63" s="315"/>
      <c r="H63" s="315"/>
      <c r="I63" s="315"/>
      <c r="J63" s="315"/>
      <c r="K63" s="313"/>
    </row>
    <row r="64" s="1" customFormat="1" ht="12.75" customHeight="1">
      <c r="B64" s="311"/>
      <c r="C64" s="317"/>
      <c r="D64" s="317"/>
      <c r="E64" s="321"/>
      <c r="F64" s="317"/>
      <c r="G64" s="317"/>
      <c r="H64" s="317"/>
      <c r="I64" s="317"/>
      <c r="J64" s="317"/>
      <c r="K64" s="313"/>
    </row>
    <row r="65" s="1" customFormat="1" ht="15" customHeight="1">
      <c r="B65" s="311"/>
      <c r="C65" s="317"/>
      <c r="D65" s="315" t="s">
        <v>1433</v>
      </c>
      <c r="E65" s="315"/>
      <c r="F65" s="315"/>
      <c r="G65" s="315"/>
      <c r="H65" s="315"/>
      <c r="I65" s="315"/>
      <c r="J65" s="315"/>
      <c r="K65" s="313"/>
    </row>
    <row r="66" s="1" customFormat="1" ht="15" customHeight="1">
      <c r="B66" s="311"/>
      <c r="C66" s="317"/>
      <c r="D66" s="320" t="s">
        <v>1434</v>
      </c>
      <c r="E66" s="320"/>
      <c r="F66" s="320"/>
      <c r="G66" s="320"/>
      <c r="H66" s="320"/>
      <c r="I66" s="320"/>
      <c r="J66" s="320"/>
      <c r="K66" s="313"/>
    </row>
    <row r="67" s="1" customFormat="1" ht="15" customHeight="1">
      <c r="B67" s="311"/>
      <c r="C67" s="317"/>
      <c r="D67" s="315" t="s">
        <v>1435</v>
      </c>
      <c r="E67" s="315"/>
      <c r="F67" s="315"/>
      <c r="G67" s="315"/>
      <c r="H67" s="315"/>
      <c r="I67" s="315"/>
      <c r="J67" s="315"/>
      <c r="K67" s="313"/>
    </row>
    <row r="68" s="1" customFormat="1" ht="15" customHeight="1">
      <c r="B68" s="311"/>
      <c r="C68" s="317"/>
      <c r="D68" s="315" t="s">
        <v>1436</v>
      </c>
      <c r="E68" s="315"/>
      <c r="F68" s="315"/>
      <c r="G68" s="315"/>
      <c r="H68" s="315"/>
      <c r="I68" s="315"/>
      <c r="J68" s="315"/>
      <c r="K68" s="313"/>
    </row>
    <row r="69" s="1" customFormat="1" ht="15" customHeight="1">
      <c r="B69" s="311"/>
      <c r="C69" s="317"/>
      <c r="D69" s="315" t="s">
        <v>1437</v>
      </c>
      <c r="E69" s="315"/>
      <c r="F69" s="315"/>
      <c r="G69" s="315"/>
      <c r="H69" s="315"/>
      <c r="I69" s="315"/>
      <c r="J69" s="315"/>
      <c r="K69" s="313"/>
    </row>
    <row r="70" s="1" customFormat="1" ht="15" customHeight="1">
      <c r="B70" s="311"/>
      <c r="C70" s="317"/>
      <c r="D70" s="315" t="s">
        <v>1438</v>
      </c>
      <c r="E70" s="315"/>
      <c r="F70" s="315"/>
      <c r="G70" s="315"/>
      <c r="H70" s="315"/>
      <c r="I70" s="315"/>
      <c r="J70" s="315"/>
      <c r="K70" s="313"/>
    </row>
    <row r="71" s="1" customFormat="1" ht="12.75" customHeight="1">
      <c r="B71" s="322"/>
      <c r="C71" s="323"/>
      <c r="D71" s="323"/>
      <c r="E71" s="323"/>
      <c r="F71" s="323"/>
      <c r="G71" s="323"/>
      <c r="H71" s="323"/>
      <c r="I71" s="323"/>
      <c r="J71" s="323"/>
      <c r="K71" s="324"/>
    </row>
    <row r="72" s="1" customFormat="1" ht="18.75" customHeight="1">
      <c r="B72" s="325"/>
      <c r="C72" s="325"/>
      <c r="D72" s="325"/>
      <c r="E72" s="325"/>
      <c r="F72" s="325"/>
      <c r="G72" s="325"/>
      <c r="H72" s="325"/>
      <c r="I72" s="325"/>
      <c r="J72" s="325"/>
      <c r="K72" s="326"/>
    </row>
    <row r="73" s="1" customFormat="1" ht="18.75" customHeight="1">
      <c r="B73" s="326"/>
      <c r="C73" s="326"/>
      <c r="D73" s="326"/>
      <c r="E73" s="326"/>
      <c r="F73" s="326"/>
      <c r="G73" s="326"/>
      <c r="H73" s="326"/>
      <c r="I73" s="326"/>
      <c r="J73" s="326"/>
      <c r="K73" s="326"/>
    </row>
    <row r="74" s="1" customFormat="1" ht="7.5" customHeight="1">
      <c r="B74" s="327"/>
      <c r="C74" s="328"/>
      <c r="D74" s="328"/>
      <c r="E74" s="328"/>
      <c r="F74" s="328"/>
      <c r="G74" s="328"/>
      <c r="H74" s="328"/>
      <c r="I74" s="328"/>
      <c r="J74" s="328"/>
      <c r="K74" s="329"/>
    </row>
    <row r="75" s="1" customFormat="1" ht="45" customHeight="1">
      <c r="B75" s="330"/>
      <c r="C75" s="331" t="s">
        <v>1439</v>
      </c>
      <c r="D75" s="331"/>
      <c r="E75" s="331"/>
      <c r="F75" s="331"/>
      <c r="G75" s="331"/>
      <c r="H75" s="331"/>
      <c r="I75" s="331"/>
      <c r="J75" s="331"/>
      <c r="K75" s="332"/>
    </row>
    <row r="76" s="1" customFormat="1" ht="17.25" customHeight="1">
      <c r="B76" s="330"/>
      <c r="C76" s="333" t="s">
        <v>1440</v>
      </c>
      <c r="D76" s="333"/>
      <c r="E76" s="333"/>
      <c r="F76" s="333" t="s">
        <v>1441</v>
      </c>
      <c r="G76" s="334"/>
      <c r="H76" s="333" t="s">
        <v>53</v>
      </c>
      <c r="I76" s="333" t="s">
        <v>56</v>
      </c>
      <c r="J76" s="333" t="s">
        <v>1442</v>
      </c>
      <c r="K76" s="332"/>
    </row>
    <row r="77" s="1" customFormat="1" ht="17.25" customHeight="1">
      <c r="B77" s="330"/>
      <c r="C77" s="335" t="s">
        <v>1443</v>
      </c>
      <c r="D77" s="335"/>
      <c r="E77" s="335"/>
      <c r="F77" s="336" t="s">
        <v>1444</v>
      </c>
      <c r="G77" s="337"/>
      <c r="H77" s="335"/>
      <c r="I77" s="335"/>
      <c r="J77" s="335" t="s">
        <v>1445</v>
      </c>
      <c r="K77" s="332"/>
    </row>
    <row r="78" s="1" customFormat="1" ht="5.25" customHeight="1">
      <c r="B78" s="330"/>
      <c r="C78" s="338"/>
      <c r="D78" s="338"/>
      <c r="E78" s="338"/>
      <c r="F78" s="338"/>
      <c r="G78" s="339"/>
      <c r="H78" s="338"/>
      <c r="I78" s="338"/>
      <c r="J78" s="338"/>
      <c r="K78" s="332"/>
    </row>
    <row r="79" s="1" customFormat="1" ht="15" customHeight="1">
      <c r="B79" s="330"/>
      <c r="C79" s="318" t="s">
        <v>52</v>
      </c>
      <c r="D79" s="340"/>
      <c r="E79" s="340"/>
      <c r="F79" s="341" t="s">
        <v>1446</v>
      </c>
      <c r="G79" s="342"/>
      <c r="H79" s="318" t="s">
        <v>1447</v>
      </c>
      <c r="I79" s="318" t="s">
        <v>1448</v>
      </c>
      <c r="J79" s="318">
        <v>20</v>
      </c>
      <c r="K79" s="332"/>
    </row>
    <row r="80" s="1" customFormat="1" ht="15" customHeight="1">
      <c r="B80" s="330"/>
      <c r="C80" s="318" t="s">
        <v>1449</v>
      </c>
      <c r="D80" s="318"/>
      <c r="E80" s="318"/>
      <c r="F80" s="341" t="s">
        <v>1446</v>
      </c>
      <c r="G80" s="342"/>
      <c r="H80" s="318" t="s">
        <v>1450</v>
      </c>
      <c r="I80" s="318" t="s">
        <v>1448</v>
      </c>
      <c r="J80" s="318">
        <v>120</v>
      </c>
      <c r="K80" s="332"/>
    </row>
    <row r="81" s="1" customFormat="1" ht="15" customHeight="1">
      <c r="B81" s="343"/>
      <c r="C81" s="318" t="s">
        <v>1451</v>
      </c>
      <c r="D81" s="318"/>
      <c r="E81" s="318"/>
      <c r="F81" s="341" t="s">
        <v>1452</v>
      </c>
      <c r="G81" s="342"/>
      <c r="H81" s="318" t="s">
        <v>1453</v>
      </c>
      <c r="I81" s="318" t="s">
        <v>1448</v>
      </c>
      <c r="J81" s="318">
        <v>50</v>
      </c>
      <c r="K81" s="332"/>
    </row>
    <row r="82" s="1" customFormat="1" ht="15" customHeight="1">
      <c r="B82" s="343"/>
      <c r="C82" s="318" t="s">
        <v>1454</v>
      </c>
      <c r="D82" s="318"/>
      <c r="E82" s="318"/>
      <c r="F82" s="341" t="s">
        <v>1446</v>
      </c>
      <c r="G82" s="342"/>
      <c r="H82" s="318" t="s">
        <v>1455</v>
      </c>
      <c r="I82" s="318" t="s">
        <v>1456</v>
      </c>
      <c r="J82" s="318"/>
      <c r="K82" s="332"/>
    </row>
    <row r="83" s="1" customFormat="1" ht="15" customHeight="1">
      <c r="B83" s="343"/>
      <c r="C83" s="344" t="s">
        <v>1457</v>
      </c>
      <c r="D83" s="344"/>
      <c r="E83" s="344"/>
      <c r="F83" s="345" t="s">
        <v>1452</v>
      </c>
      <c r="G83" s="344"/>
      <c r="H83" s="344" t="s">
        <v>1458</v>
      </c>
      <c r="I83" s="344" t="s">
        <v>1448</v>
      </c>
      <c r="J83" s="344">
        <v>15</v>
      </c>
      <c r="K83" s="332"/>
    </row>
    <row r="84" s="1" customFormat="1" ht="15" customHeight="1">
      <c r="B84" s="343"/>
      <c r="C84" s="344" t="s">
        <v>1459</v>
      </c>
      <c r="D84" s="344"/>
      <c r="E84" s="344"/>
      <c r="F84" s="345" t="s">
        <v>1452</v>
      </c>
      <c r="G84" s="344"/>
      <c r="H84" s="344" t="s">
        <v>1460</v>
      </c>
      <c r="I84" s="344" t="s">
        <v>1448</v>
      </c>
      <c r="J84" s="344">
        <v>15</v>
      </c>
      <c r="K84" s="332"/>
    </row>
    <row r="85" s="1" customFormat="1" ht="15" customHeight="1">
      <c r="B85" s="343"/>
      <c r="C85" s="344" t="s">
        <v>1461</v>
      </c>
      <c r="D85" s="344"/>
      <c r="E85" s="344"/>
      <c r="F85" s="345" t="s">
        <v>1452</v>
      </c>
      <c r="G85" s="344"/>
      <c r="H85" s="344" t="s">
        <v>1462</v>
      </c>
      <c r="I85" s="344" t="s">
        <v>1448</v>
      </c>
      <c r="J85" s="344">
        <v>20</v>
      </c>
      <c r="K85" s="332"/>
    </row>
    <row r="86" s="1" customFormat="1" ht="15" customHeight="1">
      <c r="B86" s="343"/>
      <c r="C86" s="344" t="s">
        <v>1463</v>
      </c>
      <c r="D86" s="344"/>
      <c r="E86" s="344"/>
      <c r="F86" s="345" t="s">
        <v>1452</v>
      </c>
      <c r="G86" s="344"/>
      <c r="H86" s="344" t="s">
        <v>1464</v>
      </c>
      <c r="I86" s="344" t="s">
        <v>1448</v>
      </c>
      <c r="J86" s="344">
        <v>20</v>
      </c>
      <c r="K86" s="332"/>
    </row>
    <row r="87" s="1" customFormat="1" ht="15" customHeight="1">
      <c r="B87" s="343"/>
      <c r="C87" s="318" t="s">
        <v>1465</v>
      </c>
      <c r="D87" s="318"/>
      <c r="E87" s="318"/>
      <c r="F87" s="341" t="s">
        <v>1452</v>
      </c>
      <c r="G87" s="342"/>
      <c r="H87" s="318" t="s">
        <v>1466</v>
      </c>
      <c r="I87" s="318" t="s">
        <v>1448</v>
      </c>
      <c r="J87" s="318">
        <v>50</v>
      </c>
      <c r="K87" s="332"/>
    </row>
    <row r="88" s="1" customFormat="1" ht="15" customHeight="1">
      <c r="B88" s="343"/>
      <c r="C88" s="318" t="s">
        <v>1467</v>
      </c>
      <c r="D88" s="318"/>
      <c r="E88" s="318"/>
      <c r="F88" s="341" t="s">
        <v>1452</v>
      </c>
      <c r="G88" s="342"/>
      <c r="H88" s="318" t="s">
        <v>1468</v>
      </c>
      <c r="I88" s="318" t="s">
        <v>1448</v>
      </c>
      <c r="J88" s="318">
        <v>20</v>
      </c>
      <c r="K88" s="332"/>
    </row>
    <row r="89" s="1" customFormat="1" ht="15" customHeight="1">
      <c r="B89" s="343"/>
      <c r="C89" s="318" t="s">
        <v>1469</v>
      </c>
      <c r="D89" s="318"/>
      <c r="E89" s="318"/>
      <c r="F89" s="341" t="s">
        <v>1452</v>
      </c>
      <c r="G89" s="342"/>
      <c r="H89" s="318" t="s">
        <v>1470</v>
      </c>
      <c r="I89" s="318" t="s">
        <v>1448</v>
      </c>
      <c r="J89" s="318">
        <v>20</v>
      </c>
      <c r="K89" s="332"/>
    </row>
    <row r="90" s="1" customFormat="1" ht="15" customHeight="1">
      <c r="B90" s="343"/>
      <c r="C90" s="318" t="s">
        <v>1471</v>
      </c>
      <c r="D90" s="318"/>
      <c r="E90" s="318"/>
      <c r="F90" s="341" t="s">
        <v>1452</v>
      </c>
      <c r="G90" s="342"/>
      <c r="H90" s="318" t="s">
        <v>1472</v>
      </c>
      <c r="I90" s="318" t="s">
        <v>1448</v>
      </c>
      <c r="J90" s="318">
        <v>50</v>
      </c>
      <c r="K90" s="332"/>
    </row>
    <row r="91" s="1" customFormat="1" ht="15" customHeight="1">
      <c r="B91" s="343"/>
      <c r="C91" s="318" t="s">
        <v>1473</v>
      </c>
      <c r="D91" s="318"/>
      <c r="E91" s="318"/>
      <c r="F91" s="341" t="s">
        <v>1452</v>
      </c>
      <c r="G91" s="342"/>
      <c r="H91" s="318" t="s">
        <v>1473</v>
      </c>
      <c r="I91" s="318" t="s">
        <v>1448</v>
      </c>
      <c r="J91" s="318">
        <v>50</v>
      </c>
      <c r="K91" s="332"/>
    </row>
    <row r="92" s="1" customFormat="1" ht="15" customHeight="1">
      <c r="B92" s="343"/>
      <c r="C92" s="318" t="s">
        <v>1474</v>
      </c>
      <c r="D92" s="318"/>
      <c r="E92" s="318"/>
      <c r="F92" s="341" t="s">
        <v>1452</v>
      </c>
      <c r="G92" s="342"/>
      <c r="H92" s="318" t="s">
        <v>1475</v>
      </c>
      <c r="I92" s="318" t="s">
        <v>1448</v>
      </c>
      <c r="J92" s="318">
        <v>255</v>
      </c>
      <c r="K92" s="332"/>
    </row>
    <row r="93" s="1" customFormat="1" ht="15" customHeight="1">
      <c r="B93" s="343"/>
      <c r="C93" s="318" t="s">
        <v>1476</v>
      </c>
      <c r="D93" s="318"/>
      <c r="E93" s="318"/>
      <c r="F93" s="341" t="s">
        <v>1446</v>
      </c>
      <c r="G93" s="342"/>
      <c r="H93" s="318" t="s">
        <v>1477</v>
      </c>
      <c r="I93" s="318" t="s">
        <v>1478</v>
      </c>
      <c r="J93" s="318"/>
      <c r="K93" s="332"/>
    </row>
    <row r="94" s="1" customFormat="1" ht="15" customHeight="1">
      <c r="B94" s="343"/>
      <c r="C94" s="318" t="s">
        <v>1479</v>
      </c>
      <c r="D94" s="318"/>
      <c r="E94" s="318"/>
      <c r="F94" s="341" t="s">
        <v>1446</v>
      </c>
      <c r="G94" s="342"/>
      <c r="H94" s="318" t="s">
        <v>1480</v>
      </c>
      <c r="I94" s="318" t="s">
        <v>1481</v>
      </c>
      <c r="J94" s="318"/>
      <c r="K94" s="332"/>
    </row>
    <row r="95" s="1" customFormat="1" ht="15" customHeight="1">
      <c r="B95" s="343"/>
      <c r="C95" s="318" t="s">
        <v>1482</v>
      </c>
      <c r="D95" s="318"/>
      <c r="E95" s="318"/>
      <c r="F95" s="341" t="s">
        <v>1446</v>
      </c>
      <c r="G95" s="342"/>
      <c r="H95" s="318" t="s">
        <v>1482</v>
      </c>
      <c r="I95" s="318" t="s">
        <v>1481</v>
      </c>
      <c r="J95" s="318"/>
      <c r="K95" s="332"/>
    </row>
    <row r="96" s="1" customFormat="1" ht="15" customHeight="1">
      <c r="B96" s="343"/>
      <c r="C96" s="318" t="s">
        <v>37</v>
      </c>
      <c r="D96" s="318"/>
      <c r="E96" s="318"/>
      <c r="F96" s="341" t="s">
        <v>1446</v>
      </c>
      <c r="G96" s="342"/>
      <c r="H96" s="318" t="s">
        <v>1483</v>
      </c>
      <c r="I96" s="318" t="s">
        <v>1481</v>
      </c>
      <c r="J96" s="318"/>
      <c r="K96" s="332"/>
    </row>
    <row r="97" s="1" customFormat="1" ht="15" customHeight="1">
      <c r="B97" s="343"/>
      <c r="C97" s="318" t="s">
        <v>47</v>
      </c>
      <c r="D97" s="318"/>
      <c r="E97" s="318"/>
      <c r="F97" s="341" t="s">
        <v>1446</v>
      </c>
      <c r="G97" s="342"/>
      <c r="H97" s="318" t="s">
        <v>1484</v>
      </c>
      <c r="I97" s="318" t="s">
        <v>1481</v>
      </c>
      <c r="J97" s="318"/>
      <c r="K97" s="332"/>
    </row>
    <row r="98" s="1" customFormat="1" ht="15" customHeight="1">
      <c r="B98" s="346"/>
      <c r="C98" s="347"/>
      <c r="D98" s="347"/>
      <c r="E98" s="347"/>
      <c r="F98" s="347"/>
      <c r="G98" s="347"/>
      <c r="H98" s="347"/>
      <c r="I98" s="347"/>
      <c r="J98" s="347"/>
      <c r="K98" s="348"/>
    </row>
    <row r="99" s="1" customFormat="1" ht="18.75" customHeight="1">
      <c r="B99" s="349"/>
      <c r="C99" s="350"/>
      <c r="D99" s="350"/>
      <c r="E99" s="350"/>
      <c r="F99" s="350"/>
      <c r="G99" s="350"/>
      <c r="H99" s="350"/>
      <c r="I99" s="350"/>
      <c r="J99" s="350"/>
      <c r="K99" s="349"/>
    </row>
    <row r="100" s="1" customFormat="1" ht="18.75" customHeight="1">
      <c r="B100" s="326"/>
      <c r="C100" s="326"/>
      <c r="D100" s="326"/>
      <c r="E100" s="326"/>
      <c r="F100" s="326"/>
      <c r="G100" s="326"/>
      <c r="H100" s="326"/>
      <c r="I100" s="326"/>
      <c r="J100" s="326"/>
      <c r="K100" s="326"/>
    </row>
    <row r="101" s="1" customFormat="1" ht="7.5" customHeight="1">
      <c r="B101" s="327"/>
      <c r="C101" s="328"/>
      <c r="D101" s="328"/>
      <c r="E101" s="328"/>
      <c r="F101" s="328"/>
      <c r="G101" s="328"/>
      <c r="H101" s="328"/>
      <c r="I101" s="328"/>
      <c r="J101" s="328"/>
      <c r="K101" s="329"/>
    </row>
    <row r="102" s="1" customFormat="1" ht="45" customHeight="1">
      <c r="B102" s="330"/>
      <c r="C102" s="331" t="s">
        <v>1485</v>
      </c>
      <c r="D102" s="331"/>
      <c r="E102" s="331"/>
      <c r="F102" s="331"/>
      <c r="G102" s="331"/>
      <c r="H102" s="331"/>
      <c r="I102" s="331"/>
      <c r="J102" s="331"/>
      <c r="K102" s="332"/>
    </row>
    <row r="103" s="1" customFormat="1" ht="17.25" customHeight="1">
      <c r="B103" s="330"/>
      <c r="C103" s="333" t="s">
        <v>1440</v>
      </c>
      <c r="D103" s="333"/>
      <c r="E103" s="333"/>
      <c r="F103" s="333" t="s">
        <v>1441</v>
      </c>
      <c r="G103" s="334"/>
      <c r="H103" s="333" t="s">
        <v>53</v>
      </c>
      <c r="I103" s="333" t="s">
        <v>56</v>
      </c>
      <c r="J103" s="333" t="s">
        <v>1442</v>
      </c>
      <c r="K103" s="332"/>
    </row>
    <row r="104" s="1" customFormat="1" ht="17.25" customHeight="1">
      <c r="B104" s="330"/>
      <c r="C104" s="335" t="s">
        <v>1443</v>
      </c>
      <c r="D104" s="335"/>
      <c r="E104" s="335"/>
      <c r="F104" s="336" t="s">
        <v>1444</v>
      </c>
      <c r="G104" s="337"/>
      <c r="H104" s="335"/>
      <c r="I104" s="335"/>
      <c r="J104" s="335" t="s">
        <v>1445</v>
      </c>
      <c r="K104" s="332"/>
    </row>
    <row r="105" s="1" customFormat="1" ht="5.25" customHeight="1">
      <c r="B105" s="330"/>
      <c r="C105" s="333"/>
      <c r="D105" s="333"/>
      <c r="E105" s="333"/>
      <c r="F105" s="333"/>
      <c r="G105" s="351"/>
      <c r="H105" s="333"/>
      <c r="I105" s="333"/>
      <c r="J105" s="333"/>
      <c r="K105" s="332"/>
    </row>
    <row r="106" s="1" customFormat="1" ht="15" customHeight="1">
      <c r="B106" s="330"/>
      <c r="C106" s="318" t="s">
        <v>52</v>
      </c>
      <c r="D106" s="340"/>
      <c r="E106" s="340"/>
      <c r="F106" s="341" t="s">
        <v>1446</v>
      </c>
      <c r="G106" s="318"/>
      <c r="H106" s="318" t="s">
        <v>1486</v>
      </c>
      <c r="I106" s="318" t="s">
        <v>1448</v>
      </c>
      <c r="J106" s="318">
        <v>20</v>
      </c>
      <c r="K106" s="332"/>
    </row>
    <row r="107" s="1" customFormat="1" ht="15" customHeight="1">
      <c r="B107" s="330"/>
      <c r="C107" s="318" t="s">
        <v>1449</v>
      </c>
      <c r="D107" s="318"/>
      <c r="E107" s="318"/>
      <c r="F107" s="341" t="s">
        <v>1446</v>
      </c>
      <c r="G107" s="318"/>
      <c r="H107" s="318" t="s">
        <v>1486</v>
      </c>
      <c r="I107" s="318" t="s">
        <v>1448</v>
      </c>
      <c r="J107" s="318">
        <v>120</v>
      </c>
      <c r="K107" s="332"/>
    </row>
    <row r="108" s="1" customFormat="1" ht="15" customHeight="1">
      <c r="B108" s="343"/>
      <c r="C108" s="318" t="s">
        <v>1451</v>
      </c>
      <c r="D108" s="318"/>
      <c r="E108" s="318"/>
      <c r="F108" s="341" t="s">
        <v>1452</v>
      </c>
      <c r="G108" s="318"/>
      <c r="H108" s="318" t="s">
        <v>1486</v>
      </c>
      <c r="I108" s="318" t="s">
        <v>1448</v>
      </c>
      <c r="J108" s="318">
        <v>50</v>
      </c>
      <c r="K108" s="332"/>
    </row>
    <row r="109" s="1" customFormat="1" ht="15" customHeight="1">
      <c r="B109" s="343"/>
      <c r="C109" s="318" t="s">
        <v>1454</v>
      </c>
      <c r="D109" s="318"/>
      <c r="E109" s="318"/>
      <c r="F109" s="341" t="s">
        <v>1446</v>
      </c>
      <c r="G109" s="318"/>
      <c r="H109" s="318" t="s">
        <v>1486</v>
      </c>
      <c r="I109" s="318" t="s">
        <v>1456</v>
      </c>
      <c r="J109" s="318"/>
      <c r="K109" s="332"/>
    </row>
    <row r="110" s="1" customFormat="1" ht="15" customHeight="1">
      <c r="B110" s="343"/>
      <c r="C110" s="318" t="s">
        <v>1465</v>
      </c>
      <c r="D110" s="318"/>
      <c r="E110" s="318"/>
      <c r="F110" s="341" t="s">
        <v>1452</v>
      </c>
      <c r="G110" s="318"/>
      <c r="H110" s="318" t="s">
        <v>1486</v>
      </c>
      <c r="I110" s="318" t="s">
        <v>1448</v>
      </c>
      <c r="J110" s="318">
        <v>50</v>
      </c>
      <c r="K110" s="332"/>
    </row>
    <row r="111" s="1" customFormat="1" ht="15" customHeight="1">
      <c r="B111" s="343"/>
      <c r="C111" s="318" t="s">
        <v>1473</v>
      </c>
      <c r="D111" s="318"/>
      <c r="E111" s="318"/>
      <c r="F111" s="341" t="s">
        <v>1452</v>
      </c>
      <c r="G111" s="318"/>
      <c r="H111" s="318" t="s">
        <v>1486</v>
      </c>
      <c r="I111" s="318" t="s">
        <v>1448</v>
      </c>
      <c r="J111" s="318">
        <v>50</v>
      </c>
      <c r="K111" s="332"/>
    </row>
    <row r="112" s="1" customFormat="1" ht="15" customHeight="1">
      <c r="B112" s="343"/>
      <c r="C112" s="318" t="s">
        <v>1471</v>
      </c>
      <c r="D112" s="318"/>
      <c r="E112" s="318"/>
      <c r="F112" s="341" t="s">
        <v>1452</v>
      </c>
      <c r="G112" s="318"/>
      <c r="H112" s="318" t="s">
        <v>1486</v>
      </c>
      <c r="I112" s="318" t="s">
        <v>1448</v>
      </c>
      <c r="J112" s="318">
        <v>50</v>
      </c>
      <c r="K112" s="332"/>
    </row>
    <row r="113" s="1" customFormat="1" ht="15" customHeight="1">
      <c r="B113" s="343"/>
      <c r="C113" s="318" t="s">
        <v>52</v>
      </c>
      <c r="D113" s="318"/>
      <c r="E113" s="318"/>
      <c r="F113" s="341" t="s">
        <v>1446</v>
      </c>
      <c r="G113" s="318"/>
      <c r="H113" s="318" t="s">
        <v>1487</v>
      </c>
      <c r="I113" s="318" t="s">
        <v>1448</v>
      </c>
      <c r="J113" s="318">
        <v>20</v>
      </c>
      <c r="K113" s="332"/>
    </row>
    <row r="114" s="1" customFormat="1" ht="15" customHeight="1">
      <c r="B114" s="343"/>
      <c r="C114" s="318" t="s">
        <v>1488</v>
      </c>
      <c r="D114" s="318"/>
      <c r="E114" s="318"/>
      <c r="F114" s="341" t="s">
        <v>1446</v>
      </c>
      <c r="G114" s="318"/>
      <c r="H114" s="318" t="s">
        <v>1489</v>
      </c>
      <c r="I114" s="318" t="s">
        <v>1448</v>
      </c>
      <c r="J114" s="318">
        <v>120</v>
      </c>
      <c r="K114" s="332"/>
    </row>
    <row r="115" s="1" customFormat="1" ht="15" customHeight="1">
      <c r="B115" s="343"/>
      <c r="C115" s="318" t="s">
        <v>37</v>
      </c>
      <c r="D115" s="318"/>
      <c r="E115" s="318"/>
      <c r="F115" s="341" t="s">
        <v>1446</v>
      </c>
      <c r="G115" s="318"/>
      <c r="H115" s="318" t="s">
        <v>1490</v>
      </c>
      <c r="I115" s="318" t="s">
        <v>1481</v>
      </c>
      <c r="J115" s="318"/>
      <c r="K115" s="332"/>
    </row>
    <row r="116" s="1" customFormat="1" ht="15" customHeight="1">
      <c r="B116" s="343"/>
      <c r="C116" s="318" t="s">
        <v>47</v>
      </c>
      <c r="D116" s="318"/>
      <c r="E116" s="318"/>
      <c r="F116" s="341" t="s">
        <v>1446</v>
      </c>
      <c r="G116" s="318"/>
      <c r="H116" s="318" t="s">
        <v>1491</v>
      </c>
      <c r="I116" s="318" t="s">
        <v>1481</v>
      </c>
      <c r="J116" s="318"/>
      <c r="K116" s="332"/>
    </row>
    <row r="117" s="1" customFormat="1" ht="15" customHeight="1">
      <c r="B117" s="343"/>
      <c r="C117" s="318" t="s">
        <v>56</v>
      </c>
      <c r="D117" s="318"/>
      <c r="E117" s="318"/>
      <c r="F117" s="341" t="s">
        <v>1446</v>
      </c>
      <c r="G117" s="318"/>
      <c r="H117" s="318" t="s">
        <v>1492</v>
      </c>
      <c r="I117" s="318" t="s">
        <v>1493</v>
      </c>
      <c r="J117" s="318"/>
      <c r="K117" s="332"/>
    </row>
    <row r="118" s="1" customFormat="1" ht="15" customHeight="1">
      <c r="B118" s="346"/>
      <c r="C118" s="352"/>
      <c r="D118" s="352"/>
      <c r="E118" s="352"/>
      <c r="F118" s="352"/>
      <c r="G118" s="352"/>
      <c r="H118" s="352"/>
      <c r="I118" s="352"/>
      <c r="J118" s="352"/>
      <c r="K118" s="348"/>
    </row>
    <row r="119" s="1" customFormat="1" ht="18.75" customHeight="1">
      <c r="B119" s="353"/>
      <c r="C119" s="354"/>
      <c r="D119" s="354"/>
      <c r="E119" s="354"/>
      <c r="F119" s="355"/>
      <c r="G119" s="354"/>
      <c r="H119" s="354"/>
      <c r="I119" s="354"/>
      <c r="J119" s="354"/>
      <c r="K119" s="353"/>
    </row>
    <row r="120" s="1" customFormat="1" ht="18.75" customHeight="1">
      <c r="B120" s="326"/>
      <c r="C120" s="326"/>
      <c r="D120" s="326"/>
      <c r="E120" s="326"/>
      <c r="F120" s="326"/>
      <c r="G120" s="326"/>
      <c r="H120" s="326"/>
      <c r="I120" s="326"/>
      <c r="J120" s="326"/>
      <c r="K120" s="326"/>
    </row>
    <row r="121" s="1" customFormat="1" ht="7.5" customHeight="1">
      <c r="B121" s="356"/>
      <c r="C121" s="357"/>
      <c r="D121" s="357"/>
      <c r="E121" s="357"/>
      <c r="F121" s="357"/>
      <c r="G121" s="357"/>
      <c r="H121" s="357"/>
      <c r="I121" s="357"/>
      <c r="J121" s="357"/>
      <c r="K121" s="358"/>
    </row>
    <row r="122" s="1" customFormat="1" ht="45" customHeight="1">
      <c r="B122" s="359"/>
      <c r="C122" s="309" t="s">
        <v>1494</v>
      </c>
      <c r="D122" s="309"/>
      <c r="E122" s="309"/>
      <c r="F122" s="309"/>
      <c r="G122" s="309"/>
      <c r="H122" s="309"/>
      <c r="I122" s="309"/>
      <c r="J122" s="309"/>
      <c r="K122" s="360"/>
    </row>
    <row r="123" s="1" customFormat="1" ht="17.25" customHeight="1">
      <c r="B123" s="361"/>
      <c r="C123" s="333" t="s">
        <v>1440</v>
      </c>
      <c r="D123" s="333"/>
      <c r="E123" s="333"/>
      <c r="F123" s="333" t="s">
        <v>1441</v>
      </c>
      <c r="G123" s="334"/>
      <c r="H123" s="333" t="s">
        <v>53</v>
      </c>
      <c r="I123" s="333" t="s">
        <v>56</v>
      </c>
      <c r="J123" s="333" t="s">
        <v>1442</v>
      </c>
      <c r="K123" s="362"/>
    </row>
    <row r="124" s="1" customFormat="1" ht="17.25" customHeight="1">
      <c r="B124" s="361"/>
      <c r="C124" s="335" t="s">
        <v>1443</v>
      </c>
      <c r="D124" s="335"/>
      <c r="E124" s="335"/>
      <c r="F124" s="336" t="s">
        <v>1444</v>
      </c>
      <c r="G124" s="337"/>
      <c r="H124" s="335"/>
      <c r="I124" s="335"/>
      <c r="J124" s="335" t="s">
        <v>1445</v>
      </c>
      <c r="K124" s="362"/>
    </row>
    <row r="125" s="1" customFormat="1" ht="5.25" customHeight="1">
      <c r="B125" s="363"/>
      <c r="C125" s="338"/>
      <c r="D125" s="338"/>
      <c r="E125" s="338"/>
      <c r="F125" s="338"/>
      <c r="G125" s="364"/>
      <c r="H125" s="338"/>
      <c r="I125" s="338"/>
      <c r="J125" s="338"/>
      <c r="K125" s="365"/>
    </row>
    <row r="126" s="1" customFormat="1" ht="15" customHeight="1">
      <c r="B126" s="363"/>
      <c r="C126" s="318" t="s">
        <v>1449</v>
      </c>
      <c r="D126" s="340"/>
      <c r="E126" s="340"/>
      <c r="F126" s="341" t="s">
        <v>1446</v>
      </c>
      <c r="G126" s="318"/>
      <c r="H126" s="318" t="s">
        <v>1486</v>
      </c>
      <c r="I126" s="318" t="s">
        <v>1448</v>
      </c>
      <c r="J126" s="318">
        <v>120</v>
      </c>
      <c r="K126" s="366"/>
    </row>
    <row r="127" s="1" customFormat="1" ht="15" customHeight="1">
      <c r="B127" s="363"/>
      <c r="C127" s="318" t="s">
        <v>1495</v>
      </c>
      <c r="D127" s="318"/>
      <c r="E127" s="318"/>
      <c r="F127" s="341" t="s">
        <v>1446</v>
      </c>
      <c r="G127" s="318"/>
      <c r="H127" s="318" t="s">
        <v>1496</v>
      </c>
      <c r="I127" s="318" t="s">
        <v>1448</v>
      </c>
      <c r="J127" s="318" t="s">
        <v>1497</v>
      </c>
      <c r="K127" s="366"/>
    </row>
    <row r="128" s="1" customFormat="1" ht="15" customHeight="1">
      <c r="B128" s="363"/>
      <c r="C128" s="318" t="s">
        <v>82</v>
      </c>
      <c r="D128" s="318"/>
      <c r="E128" s="318"/>
      <c r="F128" s="341" t="s">
        <v>1446</v>
      </c>
      <c r="G128" s="318"/>
      <c r="H128" s="318" t="s">
        <v>1498</v>
      </c>
      <c r="I128" s="318" t="s">
        <v>1448</v>
      </c>
      <c r="J128" s="318" t="s">
        <v>1497</v>
      </c>
      <c r="K128" s="366"/>
    </row>
    <row r="129" s="1" customFormat="1" ht="15" customHeight="1">
      <c r="B129" s="363"/>
      <c r="C129" s="318" t="s">
        <v>1457</v>
      </c>
      <c r="D129" s="318"/>
      <c r="E129" s="318"/>
      <c r="F129" s="341" t="s">
        <v>1452</v>
      </c>
      <c r="G129" s="318"/>
      <c r="H129" s="318" t="s">
        <v>1458</v>
      </c>
      <c r="I129" s="318" t="s">
        <v>1448</v>
      </c>
      <c r="J129" s="318">
        <v>15</v>
      </c>
      <c r="K129" s="366"/>
    </row>
    <row r="130" s="1" customFormat="1" ht="15" customHeight="1">
      <c r="B130" s="363"/>
      <c r="C130" s="344" t="s">
        <v>1459</v>
      </c>
      <c r="D130" s="344"/>
      <c r="E130" s="344"/>
      <c r="F130" s="345" t="s">
        <v>1452</v>
      </c>
      <c r="G130" s="344"/>
      <c r="H130" s="344" t="s">
        <v>1460</v>
      </c>
      <c r="I130" s="344" t="s">
        <v>1448</v>
      </c>
      <c r="J130" s="344">
        <v>15</v>
      </c>
      <c r="K130" s="366"/>
    </row>
    <row r="131" s="1" customFormat="1" ht="15" customHeight="1">
      <c r="B131" s="363"/>
      <c r="C131" s="344" t="s">
        <v>1461</v>
      </c>
      <c r="D131" s="344"/>
      <c r="E131" s="344"/>
      <c r="F131" s="345" t="s">
        <v>1452</v>
      </c>
      <c r="G131" s="344"/>
      <c r="H131" s="344" t="s">
        <v>1462</v>
      </c>
      <c r="I131" s="344" t="s">
        <v>1448</v>
      </c>
      <c r="J131" s="344">
        <v>20</v>
      </c>
      <c r="K131" s="366"/>
    </row>
    <row r="132" s="1" customFormat="1" ht="15" customHeight="1">
      <c r="B132" s="363"/>
      <c r="C132" s="344" t="s">
        <v>1463</v>
      </c>
      <c r="D132" s="344"/>
      <c r="E132" s="344"/>
      <c r="F132" s="345" t="s">
        <v>1452</v>
      </c>
      <c r="G132" s="344"/>
      <c r="H132" s="344" t="s">
        <v>1464</v>
      </c>
      <c r="I132" s="344" t="s">
        <v>1448</v>
      </c>
      <c r="J132" s="344">
        <v>20</v>
      </c>
      <c r="K132" s="366"/>
    </row>
    <row r="133" s="1" customFormat="1" ht="15" customHeight="1">
      <c r="B133" s="363"/>
      <c r="C133" s="318" t="s">
        <v>1451</v>
      </c>
      <c r="D133" s="318"/>
      <c r="E133" s="318"/>
      <c r="F133" s="341" t="s">
        <v>1452</v>
      </c>
      <c r="G133" s="318"/>
      <c r="H133" s="318" t="s">
        <v>1486</v>
      </c>
      <c r="I133" s="318" t="s">
        <v>1448</v>
      </c>
      <c r="J133" s="318">
        <v>50</v>
      </c>
      <c r="K133" s="366"/>
    </row>
    <row r="134" s="1" customFormat="1" ht="15" customHeight="1">
      <c r="B134" s="363"/>
      <c r="C134" s="318" t="s">
        <v>1465</v>
      </c>
      <c r="D134" s="318"/>
      <c r="E134" s="318"/>
      <c r="F134" s="341" t="s">
        <v>1452</v>
      </c>
      <c r="G134" s="318"/>
      <c r="H134" s="318" t="s">
        <v>1486</v>
      </c>
      <c r="I134" s="318" t="s">
        <v>1448</v>
      </c>
      <c r="J134" s="318">
        <v>50</v>
      </c>
      <c r="K134" s="366"/>
    </row>
    <row r="135" s="1" customFormat="1" ht="15" customHeight="1">
      <c r="B135" s="363"/>
      <c r="C135" s="318" t="s">
        <v>1471</v>
      </c>
      <c r="D135" s="318"/>
      <c r="E135" s="318"/>
      <c r="F135" s="341" t="s">
        <v>1452</v>
      </c>
      <c r="G135" s="318"/>
      <c r="H135" s="318" t="s">
        <v>1486</v>
      </c>
      <c r="I135" s="318" t="s">
        <v>1448</v>
      </c>
      <c r="J135" s="318">
        <v>50</v>
      </c>
      <c r="K135" s="366"/>
    </row>
    <row r="136" s="1" customFormat="1" ht="15" customHeight="1">
      <c r="B136" s="363"/>
      <c r="C136" s="318" t="s">
        <v>1473</v>
      </c>
      <c r="D136" s="318"/>
      <c r="E136" s="318"/>
      <c r="F136" s="341" t="s">
        <v>1452</v>
      </c>
      <c r="G136" s="318"/>
      <c r="H136" s="318" t="s">
        <v>1486</v>
      </c>
      <c r="I136" s="318" t="s">
        <v>1448</v>
      </c>
      <c r="J136" s="318">
        <v>50</v>
      </c>
      <c r="K136" s="366"/>
    </row>
    <row r="137" s="1" customFormat="1" ht="15" customHeight="1">
      <c r="B137" s="363"/>
      <c r="C137" s="318" t="s">
        <v>1474</v>
      </c>
      <c r="D137" s="318"/>
      <c r="E137" s="318"/>
      <c r="F137" s="341" t="s">
        <v>1452</v>
      </c>
      <c r="G137" s="318"/>
      <c r="H137" s="318" t="s">
        <v>1499</v>
      </c>
      <c r="I137" s="318" t="s">
        <v>1448</v>
      </c>
      <c r="J137" s="318">
        <v>255</v>
      </c>
      <c r="K137" s="366"/>
    </row>
    <row r="138" s="1" customFormat="1" ht="15" customHeight="1">
      <c r="B138" s="363"/>
      <c r="C138" s="318" t="s">
        <v>1476</v>
      </c>
      <c r="D138" s="318"/>
      <c r="E138" s="318"/>
      <c r="F138" s="341" t="s">
        <v>1446</v>
      </c>
      <c r="G138" s="318"/>
      <c r="H138" s="318" t="s">
        <v>1500</v>
      </c>
      <c r="I138" s="318" t="s">
        <v>1478</v>
      </c>
      <c r="J138" s="318"/>
      <c r="K138" s="366"/>
    </row>
    <row r="139" s="1" customFormat="1" ht="15" customHeight="1">
      <c r="B139" s="363"/>
      <c r="C139" s="318" t="s">
        <v>1479</v>
      </c>
      <c r="D139" s="318"/>
      <c r="E139" s="318"/>
      <c r="F139" s="341" t="s">
        <v>1446</v>
      </c>
      <c r="G139" s="318"/>
      <c r="H139" s="318" t="s">
        <v>1501</v>
      </c>
      <c r="I139" s="318" t="s">
        <v>1481</v>
      </c>
      <c r="J139" s="318"/>
      <c r="K139" s="366"/>
    </row>
    <row r="140" s="1" customFormat="1" ht="15" customHeight="1">
      <c r="B140" s="363"/>
      <c r="C140" s="318" t="s">
        <v>1482</v>
      </c>
      <c r="D140" s="318"/>
      <c r="E140" s="318"/>
      <c r="F140" s="341" t="s">
        <v>1446</v>
      </c>
      <c r="G140" s="318"/>
      <c r="H140" s="318" t="s">
        <v>1482</v>
      </c>
      <c r="I140" s="318" t="s">
        <v>1481</v>
      </c>
      <c r="J140" s="318"/>
      <c r="K140" s="366"/>
    </row>
    <row r="141" s="1" customFormat="1" ht="15" customHeight="1">
      <c r="B141" s="363"/>
      <c r="C141" s="318" t="s">
        <v>37</v>
      </c>
      <c r="D141" s="318"/>
      <c r="E141" s="318"/>
      <c r="F141" s="341" t="s">
        <v>1446</v>
      </c>
      <c r="G141" s="318"/>
      <c r="H141" s="318" t="s">
        <v>1502</v>
      </c>
      <c r="I141" s="318" t="s">
        <v>1481</v>
      </c>
      <c r="J141" s="318"/>
      <c r="K141" s="366"/>
    </row>
    <row r="142" s="1" customFormat="1" ht="15" customHeight="1">
      <c r="B142" s="363"/>
      <c r="C142" s="318" t="s">
        <v>1503</v>
      </c>
      <c r="D142" s="318"/>
      <c r="E142" s="318"/>
      <c r="F142" s="341" t="s">
        <v>1446</v>
      </c>
      <c r="G142" s="318"/>
      <c r="H142" s="318" t="s">
        <v>1504</v>
      </c>
      <c r="I142" s="318" t="s">
        <v>1481</v>
      </c>
      <c r="J142" s="318"/>
      <c r="K142" s="366"/>
    </row>
    <row r="143" s="1" customFormat="1" ht="15" customHeight="1">
      <c r="B143" s="367"/>
      <c r="C143" s="368"/>
      <c r="D143" s="368"/>
      <c r="E143" s="368"/>
      <c r="F143" s="368"/>
      <c r="G143" s="368"/>
      <c r="H143" s="368"/>
      <c r="I143" s="368"/>
      <c r="J143" s="368"/>
      <c r="K143" s="369"/>
    </row>
    <row r="144" s="1" customFormat="1" ht="18.75" customHeight="1">
      <c r="B144" s="354"/>
      <c r="C144" s="354"/>
      <c r="D144" s="354"/>
      <c r="E144" s="354"/>
      <c r="F144" s="355"/>
      <c r="G144" s="354"/>
      <c r="H144" s="354"/>
      <c r="I144" s="354"/>
      <c r="J144" s="354"/>
      <c r="K144" s="354"/>
    </row>
    <row r="145" s="1" customFormat="1" ht="18.75" customHeight="1">
      <c r="B145" s="326"/>
      <c r="C145" s="326"/>
      <c r="D145" s="326"/>
      <c r="E145" s="326"/>
      <c r="F145" s="326"/>
      <c r="G145" s="326"/>
      <c r="H145" s="326"/>
      <c r="I145" s="326"/>
      <c r="J145" s="326"/>
      <c r="K145" s="326"/>
    </row>
    <row r="146" s="1" customFormat="1" ht="7.5" customHeight="1">
      <c r="B146" s="327"/>
      <c r="C146" s="328"/>
      <c r="D146" s="328"/>
      <c r="E146" s="328"/>
      <c r="F146" s="328"/>
      <c r="G146" s="328"/>
      <c r="H146" s="328"/>
      <c r="I146" s="328"/>
      <c r="J146" s="328"/>
      <c r="K146" s="329"/>
    </row>
    <row r="147" s="1" customFormat="1" ht="45" customHeight="1">
      <c r="B147" s="330"/>
      <c r="C147" s="331" t="s">
        <v>1505</v>
      </c>
      <c r="D147" s="331"/>
      <c r="E147" s="331"/>
      <c r="F147" s="331"/>
      <c r="G147" s="331"/>
      <c r="H147" s="331"/>
      <c r="I147" s="331"/>
      <c r="J147" s="331"/>
      <c r="K147" s="332"/>
    </row>
    <row r="148" s="1" customFormat="1" ht="17.25" customHeight="1">
      <c r="B148" s="330"/>
      <c r="C148" s="333" t="s">
        <v>1440</v>
      </c>
      <c r="D148" s="333"/>
      <c r="E148" s="333"/>
      <c r="F148" s="333" t="s">
        <v>1441</v>
      </c>
      <c r="G148" s="334"/>
      <c r="H148" s="333" t="s">
        <v>53</v>
      </c>
      <c r="I148" s="333" t="s">
        <v>56</v>
      </c>
      <c r="J148" s="333" t="s">
        <v>1442</v>
      </c>
      <c r="K148" s="332"/>
    </row>
    <row r="149" s="1" customFormat="1" ht="17.25" customHeight="1">
      <c r="B149" s="330"/>
      <c r="C149" s="335" t="s">
        <v>1443</v>
      </c>
      <c r="D149" s="335"/>
      <c r="E149" s="335"/>
      <c r="F149" s="336" t="s">
        <v>1444</v>
      </c>
      <c r="G149" s="337"/>
      <c r="H149" s="335"/>
      <c r="I149" s="335"/>
      <c r="J149" s="335" t="s">
        <v>1445</v>
      </c>
      <c r="K149" s="332"/>
    </row>
    <row r="150" s="1" customFormat="1" ht="5.25" customHeight="1">
      <c r="B150" s="343"/>
      <c r="C150" s="338"/>
      <c r="D150" s="338"/>
      <c r="E150" s="338"/>
      <c r="F150" s="338"/>
      <c r="G150" s="339"/>
      <c r="H150" s="338"/>
      <c r="I150" s="338"/>
      <c r="J150" s="338"/>
      <c r="K150" s="366"/>
    </row>
    <row r="151" s="1" customFormat="1" ht="15" customHeight="1">
      <c r="B151" s="343"/>
      <c r="C151" s="370" t="s">
        <v>1449</v>
      </c>
      <c r="D151" s="318"/>
      <c r="E151" s="318"/>
      <c r="F151" s="371" t="s">
        <v>1446</v>
      </c>
      <c r="G151" s="318"/>
      <c r="H151" s="370" t="s">
        <v>1486</v>
      </c>
      <c r="I151" s="370" t="s">
        <v>1448</v>
      </c>
      <c r="J151" s="370">
        <v>120</v>
      </c>
      <c r="K151" s="366"/>
    </row>
    <row r="152" s="1" customFormat="1" ht="15" customHeight="1">
      <c r="B152" s="343"/>
      <c r="C152" s="370" t="s">
        <v>1495</v>
      </c>
      <c r="D152" s="318"/>
      <c r="E152" s="318"/>
      <c r="F152" s="371" t="s">
        <v>1446</v>
      </c>
      <c r="G152" s="318"/>
      <c r="H152" s="370" t="s">
        <v>1506</v>
      </c>
      <c r="I152" s="370" t="s">
        <v>1448</v>
      </c>
      <c r="J152" s="370" t="s">
        <v>1497</v>
      </c>
      <c r="K152" s="366"/>
    </row>
    <row r="153" s="1" customFormat="1" ht="15" customHeight="1">
      <c r="B153" s="343"/>
      <c r="C153" s="370" t="s">
        <v>82</v>
      </c>
      <c r="D153" s="318"/>
      <c r="E153" s="318"/>
      <c r="F153" s="371" t="s">
        <v>1446</v>
      </c>
      <c r="G153" s="318"/>
      <c r="H153" s="370" t="s">
        <v>1507</v>
      </c>
      <c r="I153" s="370" t="s">
        <v>1448</v>
      </c>
      <c r="J153" s="370" t="s">
        <v>1497</v>
      </c>
      <c r="K153" s="366"/>
    </row>
    <row r="154" s="1" customFormat="1" ht="15" customHeight="1">
      <c r="B154" s="343"/>
      <c r="C154" s="370" t="s">
        <v>1451</v>
      </c>
      <c r="D154" s="318"/>
      <c r="E154" s="318"/>
      <c r="F154" s="371" t="s">
        <v>1452</v>
      </c>
      <c r="G154" s="318"/>
      <c r="H154" s="370" t="s">
        <v>1486</v>
      </c>
      <c r="I154" s="370" t="s">
        <v>1448</v>
      </c>
      <c r="J154" s="370">
        <v>50</v>
      </c>
      <c r="K154" s="366"/>
    </row>
    <row r="155" s="1" customFormat="1" ht="15" customHeight="1">
      <c r="B155" s="343"/>
      <c r="C155" s="370" t="s">
        <v>1454</v>
      </c>
      <c r="D155" s="318"/>
      <c r="E155" s="318"/>
      <c r="F155" s="371" t="s">
        <v>1446</v>
      </c>
      <c r="G155" s="318"/>
      <c r="H155" s="370" t="s">
        <v>1486</v>
      </c>
      <c r="I155" s="370" t="s">
        <v>1456</v>
      </c>
      <c r="J155" s="370"/>
      <c r="K155" s="366"/>
    </row>
    <row r="156" s="1" customFormat="1" ht="15" customHeight="1">
      <c r="B156" s="343"/>
      <c r="C156" s="370" t="s">
        <v>1465</v>
      </c>
      <c r="D156" s="318"/>
      <c r="E156" s="318"/>
      <c r="F156" s="371" t="s">
        <v>1452</v>
      </c>
      <c r="G156" s="318"/>
      <c r="H156" s="370" t="s">
        <v>1486</v>
      </c>
      <c r="I156" s="370" t="s">
        <v>1448</v>
      </c>
      <c r="J156" s="370">
        <v>50</v>
      </c>
      <c r="K156" s="366"/>
    </row>
    <row r="157" s="1" customFormat="1" ht="15" customHeight="1">
      <c r="B157" s="343"/>
      <c r="C157" s="370" t="s">
        <v>1473</v>
      </c>
      <c r="D157" s="318"/>
      <c r="E157" s="318"/>
      <c r="F157" s="371" t="s">
        <v>1452</v>
      </c>
      <c r="G157" s="318"/>
      <c r="H157" s="370" t="s">
        <v>1486</v>
      </c>
      <c r="I157" s="370" t="s">
        <v>1448</v>
      </c>
      <c r="J157" s="370">
        <v>50</v>
      </c>
      <c r="K157" s="366"/>
    </row>
    <row r="158" s="1" customFormat="1" ht="15" customHeight="1">
      <c r="B158" s="343"/>
      <c r="C158" s="370" t="s">
        <v>1471</v>
      </c>
      <c r="D158" s="318"/>
      <c r="E158" s="318"/>
      <c r="F158" s="371" t="s">
        <v>1452</v>
      </c>
      <c r="G158" s="318"/>
      <c r="H158" s="370" t="s">
        <v>1486</v>
      </c>
      <c r="I158" s="370" t="s">
        <v>1448</v>
      </c>
      <c r="J158" s="370">
        <v>50</v>
      </c>
      <c r="K158" s="366"/>
    </row>
    <row r="159" s="1" customFormat="1" ht="15" customHeight="1">
      <c r="B159" s="343"/>
      <c r="C159" s="370" t="s">
        <v>194</v>
      </c>
      <c r="D159" s="318"/>
      <c r="E159" s="318"/>
      <c r="F159" s="371" t="s">
        <v>1446</v>
      </c>
      <c r="G159" s="318"/>
      <c r="H159" s="370" t="s">
        <v>1508</v>
      </c>
      <c r="I159" s="370" t="s">
        <v>1448</v>
      </c>
      <c r="J159" s="370" t="s">
        <v>1509</v>
      </c>
      <c r="K159" s="366"/>
    </row>
    <row r="160" s="1" customFormat="1" ht="15" customHeight="1">
      <c r="B160" s="343"/>
      <c r="C160" s="370" t="s">
        <v>1510</v>
      </c>
      <c r="D160" s="318"/>
      <c r="E160" s="318"/>
      <c r="F160" s="371" t="s">
        <v>1446</v>
      </c>
      <c r="G160" s="318"/>
      <c r="H160" s="370" t="s">
        <v>1511</v>
      </c>
      <c r="I160" s="370" t="s">
        <v>1481</v>
      </c>
      <c r="J160" s="370"/>
      <c r="K160" s="366"/>
    </row>
    <row r="161" s="1" customFormat="1" ht="15" customHeight="1">
      <c r="B161" s="372"/>
      <c r="C161" s="352"/>
      <c r="D161" s="352"/>
      <c r="E161" s="352"/>
      <c r="F161" s="352"/>
      <c r="G161" s="352"/>
      <c r="H161" s="352"/>
      <c r="I161" s="352"/>
      <c r="J161" s="352"/>
      <c r="K161" s="373"/>
    </row>
    <row r="162" s="1" customFormat="1" ht="18.75" customHeight="1">
      <c r="B162" s="354"/>
      <c r="C162" s="364"/>
      <c r="D162" s="364"/>
      <c r="E162" s="364"/>
      <c r="F162" s="374"/>
      <c r="G162" s="364"/>
      <c r="H162" s="364"/>
      <c r="I162" s="364"/>
      <c r="J162" s="364"/>
      <c r="K162" s="354"/>
    </row>
    <row r="163" s="1" customFormat="1" ht="18.75" customHeight="1">
      <c r="B163" s="326"/>
      <c r="C163" s="326"/>
      <c r="D163" s="326"/>
      <c r="E163" s="326"/>
      <c r="F163" s="326"/>
      <c r="G163" s="326"/>
      <c r="H163" s="326"/>
      <c r="I163" s="326"/>
      <c r="J163" s="326"/>
      <c r="K163" s="326"/>
    </row>
    <row r="164" s="1" customFormat="1" ht="7.5" customHeight="1">
      <c r="B164" s="305"/>
      <c r="C164" s="306"/>
      <c r="D164" s="306"/>
      <c r="E164" s="306"/>
      <c r="F164" s="306"/>
      <c r="G164" s="306"/>
      <c r="H164" s="306"/>
      <c r="I164" s="306"/>
      <c r="J164" s="306"/>
      <c r="K164" s="307"/>
    </row>
    <row r="165" s="1" customFormat="1" ht="45" customHeight="1">
      <c r="B165" s="308"/>
      <c r="C165" s="309" t="s">
        <v>1512</v>
      </c>
      <c r="D165" s="309"/>
      <c r="E165" s="309"/>
      <c r="F165" s="309"/>
      <c r="G165" s="309"/>
      <c r="H165" s="309"/>
      <c r="I165" s="309"/>
      <c r="J165" s="309"/>
      <c r="K165" s="310"/>
    </row>
    <row r="166" s="1" customFormat="1" ht="17.25" customHeight="1">
      <c r="B166" s="308"/>
      <c r="C166" s="333" t="s">
        <v>1440</v>
      </c>
      <c r="D166" s="333"/>
      <c r="E166" s="333"/>
      <c r="F166" s="333" t="s">
        <v>1441</v>
      </c>
      <c r="G166" s="375"/>
      <c r="H166" s="376" t="s">
        <v>53</v>
      </c>
      <c r="I166" s="376" t="s">
        <v>56</v>
      </c>
      <c r="J166" s="333" t="s">
        <v>1442</v>
      </c>
      <c r="K166" s="310"/>
    </row>
    <row r="167" s="1" customFormat="1" ht="17.25" customHeight="1">
      <c r="B167" s="311"/>
      <c r="C167" s="335" t="s">
        <v>1443</v>
      </c>
      <c r="D167" s="335"/>
      <c r="E167" s="335"/>
      <c r="F167" s="336" t="s">
        <v>1444</v>
      </c>
      <c r="G167" s="377"/>
      <c r="H167" s="378"/>
      <c r="I167" s="378"/>
      <c r="J167" s="335" t="s">
        <v>1445</v>
      </c>
      <c r="K167" s="313"/>
    </row>
    <row r="168" s="1" customFormat="1" ht="5.25" customHeight="1">
      <c r="B168" s="343"/>
      <c r="C168" s="338"/>
      <c r="D168" s="338"/>
      <c r="E168" s="338"/>
      <c r="F168" s="338"/>
      <c r="G168" s="339"/>
      <c r="H168" s="338"/>
      <c r="I168" s="338"/>
      <c r="J168" s="338"/>
      <c r="K168" s="366"/>
    </row>
    <row r="169" s="1" customFormat="1" ht="15" customHeight="1">
      <c r="B169" s="343"/>
      <c r="C169" s="318" t="s">
        <v>1449</v>
      </c>
      <c r="D169" s="318"/>
      <c r="E169" s="318"/>
      <c r="F169" s="341" t="s">
        <v>1446</v>
      </c>
      <c r="G169" s="318"/>
      <c r="H169" s="318" t="s">
        <v>1486</v>
      </c>
      <c r="I169" s="318" t="s">
        <v>1448</v>
      </c>
      <c r="J169" s="318">
        <v>120</v>
      </c>
      <c r="K169" s="366"/>
    </row>
    <row r="170" s="1" customFormat="1" ht="15" customHeight="1">
      <c r="B170" s="343"/>
      <c r="C170" s="318" t="s">
        <v>1495</v>
      </c>
      <c r="D170" s="318"/>
      <c r="E170" s="318"/>
      <c r="F170" s="341" t="s">
        <v>1446</v>
      </c>
      <c r="G170" s="318"/>
      <c r="H170" s="318" t="s">
        <v>1496</v>
      </c>
      <c r="I170" s="318" t="s">
        <v>1448</v>
      </c>
      <c r="J170" s="318" t="s">
        <v>1497</v>
      </c>
      <c r="K170" s="366"/>
    </row>
    <row r="171" s="1" customFormat="1" ht="15" customHeight="1">
      <c r="B171" s="343"/>
      <c r="C171" s="318" t="s">
        <v>82</v>
      </c>
      <c r="D171" s="318"/>
      <c r="E171" s="318"/>
      <c r="F171" s="341" t="s">
        <v>1446</v>
      </c>
      <c r="G171" s="318"/>
      <c r="H171" s="318" t="s">
        <v>1513</v>
      </c>
      <c r="I171" s="318" t="s">
        <v>1448</v>
      </c>
      <c r="J171" s="318" t="s">
        <v>1497</v>
      </c>
      <c r="K171" s="366"/>
    </row>
    <row r="172" s="1" customFormat="1" ht="15" customHeight="1">
      <c r="B172" s="343"/>
      <c r="C172" s="318" t="s">
        <v>1451</v>
      </c>
      <c r="D172" s="318"/>
      <c r="E172" s="318"/>
      <c r="F172" s="341" t="s">
        <v>1452</v>
      </c>
      <c r="G172" s="318"/>
      <c r="H172" s="318" t="s">
        <v>1513</v>
      </c>
      <c r="I172" s="318" t="s">
        <v>1448</v>
      </c>
      <c r="J172" s="318">
        <v>50</v>
      </c>
      <c r="K172" s="366"/>
    </row>
    <row r="173" s="1" customFormat="1" ht="15" customHeight="1">
      <c r="B173" s="343"/>
      <c r="C173" s="318" t="s">
        <v>1454</v>
      </c>
      <c r="D173" s="318"/>
      <c r="E173" s="318"/>
      <c r="F173" s="341" t="s">
        <v>1446</v>
      </c>
      <c r="G173" s="318"/>
      <c r="H173" s="318" t="s">
        <v>1513</v>
      </c>
      <c r="I173" s="318" t="s">
        <v>1456</v>
      </c>
      <c r="J173" s="318"/>
      <c r="K173" s="366"/>
    </row>
    <row r="174" s="1" customFormat="1" ht="15" customHeight="1">
      <c r="B174" s="343"/>
      <c r="C174" s="318" t="s">
        <v>1465</v>
      </c>
      <c r="D174" s="318"/>
      <c r="E174" s="318"/>
      <c r="F174" s="341" t="s">
        <v>1452</v>
      </c>
      <c r="G174" s="318"/>
      <c r="H174" s="318" t="s">
        <v>1513</v>
      </c>
      <c r="I174" s="318" t="s">
        <v>1448</v>
      </c>
      <c r="J174" s="318">
        <v>50</v>
      </c>
      <c r="K174" s="366"/>
    </row>
    <row r="175" s="1" customFormat="1" ht="15" customHeight="1">
      <c r="B175" s="343"/>
      <c r="C175" s="318" t="s">
        <v>1473</v>
      </c>
      <c r="D175" s="318"/>
      <c r="E175" s="318"/>
      <c r="F175" s="341" t="s">
        <v>1452</v>
      </c>
      <c r="G175" s="318"/>
      <c r="H175" s="318" t="s">
        <v>1513</v>
      </c>
      <c r="I175" s="318" t="s">
        <v>1448</v>
      </c>
      <c r="J175" s="318">
        <v>50</v>
      </c>
      <c r="K175" s="366"/>
    </row>
    <row r="176" s="1" customFormat="1" ht="15" customHeight="1">
      <c r="B176" s="343"/>
      <c r="C176" s="318" t="s">
        <v>1471</v>
      </c>
      <c r="D176" s="318"/>
      <c r="E176" s="318"/>
      <c r="F176" s="341" t="s">
        <v>1452</v>
      </c>
      <c r="G176" s="318"/>
      <c r="H176" s="318" t="s">
        <v>1513</v>
      </c>
      <c r="I176" s="318" t="s">
        <v>1448</v>
      </c>
      <c r="J176" s="318">
        <v>50</v>
      </c>
      <c r="K176" s="366"/>
    </row>
    <row r="177" s="1" customFormat="1" ht="15" customHeight="1">
      <c r="B177" s="343"/>
      <c r="C177" s="318" t="s">
        <v>213</v>
      </c>
      <c r="D177" s="318"/>
      <c r="E177" s="318"/>
      <c r="F177" s="341" t="s">
        <v>1446</v>
      </c>
      <c r="G177" s="318"/>
      <c r="H177" s="318" t="s">
        <v>1514</v>
      </c>
      <c r="I177" s="318" t="s">
        <v>1515</v>
      </c>
      <c r="J177" s="318"/>
      <c r="K177" s="366"/>
    </row>
    <row r="178" s="1" customFormat="1" ht="15" customHeight="1">
      <c r="B178" s="343"/>
      <c r="C178" s="318" t="s">
        <v>56</v>
      </c>
      <c r="D178" s="318"/>
      <c r="E178" s="318"/>
      <c r="F178" s="341" t="s">
        <v>1446</v>
      </c>
      <c r="G178" s="318"/>
      <c r="H178" s="318" t="s">
        <v>1516</v>
      </c>
      <c r="I178" s="318" t="s">
        <v>1517</v>
      </c>
      <c r="J178" s="318">
        <v>1</v>
      </c>
      <c r="K178" s="366"/>
    </row>
    <row r="179" s="1" customFormat="1" ht="15" customHeight="1">
      <c r="B179" s="343"/>
      <c r="C179" s="318" t="s">
        <v>52</v>
      </c>
      <c r="D179" s="318"/>
      <c r="E179" s="318"/>
      <c r="F179" s="341" t="s">
        <v>1446</v>
      </c>
      <c r="G179" s="318"/>
      <c r="H179" s="318" t="s">
        <v>1518</v>
      </c>
      <c r="I179" s="318" t="s">
        <v>1448</v>
      </c>
      <c r="J179" s="318">
        <v>20</v>
      </c>
      <c r="K179" s="366"/>
    </row>
    <row r="180" s="1" customFormat="1" ht="15" customHeight="1">
      <c r="B180" s="343"/>
      <c r="C180" s="318" t="s">
        <v>53</v>
      </c>
      <c r="D180" s="318"/>
      <c r="E180" s="318"/>
      <c r="F180" s="341" t="s">
        <v>1446</v>
      </c>
      <c r="G180" s="318"/>
      <c r="H180" s="318" t="s">
        <v>1519</v>
      </c>
      <c r="I180" s="318" t="s">
        <v>1448</v>
      </c>
      <c r="J180" s="318">
        <v>255</v>
      </c>
      <c r="K180" s="366"/>
    </row>
    <row r="181" s="1" customFormat="1" ht="15" customHeight="1">
      <c r="B181" s="343"/>
      <c r="C181" s="318" t="s">
        <v>214</v>
      </c>
      <c r="D181" s="318"/>
      <c r="E181" s="318"/>
      <c r="F181" s="341" t="s">
        <v>1446</v>
      </c>
      <c r="G181" s="318"/>
      <c r="H181" s="318" t="s">
        <v>1410</v>
      </c>
      <c r="I181" s="318" t="s">
        <v>1448</v>
      </c>
      <c r="J181" s="318">
        <v>10</v>
      </c>
      <c r="K181" s="366"/>
    </row>
    <row r="182" s="1" customFormat="1" ht="15" customHeight="1">
      <c r="B182" s="343"/>
      <c r="C182" s="318" t="s">
        <v>215</v>
      </c>
      <c r="D182" s="318"/>
      <c r="E182" s="318"/>
      <c r="F182" s="341" t="s">
        <v>1446</v>
      </c>
      <c r="G182" s="318"/>
      <c r="H182" s="318" t="s">
        <v>1520</v>
      </c>
      <c r="I182" s="318" t="s">
        <v>1481</v>
      </c>
      <c r="J182" s="318"/>
      <c r="K182" s="366"/>
    </row>
    <row r="183" s="1" customFormat="1" ht="15" customHeight="1">
      <c r="B183" s="343"/>
      <c r="C183" s="318" t="s">
        <v>1521</v>
      </c>
      <c r="D183" s="318"/>
      <c r="E183" s="318"/>
      <c r="F183" s="341" t="s">
        <v>1446</v>
      </c>
      <c r="G183" s="318"/>
      <c r="H183" s="318" t="s">
        <v>1522</v>
      </c>
      <c r="I183" s="318" t="s">
        <v>1481</v>
      </c>
      <c r="J183" s="318"/>
      <c r="K183" s="366"/>
    </row>
    <row r="184" s="1" customFormat="1" ht="15" customHeight="1">
      <c r="B184" s="343"/>
      <c r="C184" s="318" t="s">
        <v>1510</v>
      </c>
      <c r="D184" s="318"/>
      <c r="E184" s="318"/>
      <c r="F184" s="341" t="s">
        <v>1446</v>
      </c>
      <c r="G184" s="318"/>
      <c r="H184" s="318" t="s">
        <v>1523</v>
      </c>
      <c r="I184" s="318" t="s">
        <v>1481</v>
      </c>
      <c r="J184" s="318"/>
      <c r="K184" s="366"/>
    </row>
    <row r="185" s="1" customFormat="1" ht="15" customHeight="1">
      <c r="B185" s="343"/>
      <c r="C185" s="318" t="s">
        <v>217</v>
      </c>
      <c r="D185" s="318"/>
      <c r="E185" s="318"/>
      <c r="F185" s="341" t="s">
        <v>1452</v>
      </c>
      <c r="G185" s="318"/>
      <c r="H185" s="318" t="s">
        <v>1524</v>
      </c>
      <c r="I185" s="318" t="s">
        <v>1448</v>
      </c>
      <c r="J185" s="318">
        <v>50</v>
      </c>
      <c r="K185" s="366"/>
    </row>
    <row r="186" s="1" customFormat="1" ht="15" customHeight="1">
      <c r="B186" s="343"/>
      <c r="C186" s="318" t="s">
        <v>1525</v>
      </c>
      <c r="D186" s="318"/>
      <c r="E186" s="318"/>
      <c r="F186" s="341" t="s">
        <v>1452</v>
      </c>
      <c r="G186" s="318"/>
      <c r="H186" s="318" t="s">
        <v>1526</v>
      </c>
      <c r="I186" s="318" t="s">
        <v>1527</v>
      </c>
      <c r="J186" s="318"/>
      <c r="K186" s="366"/>
    </row>
    <row r="187" s="1" customFormat="1" ht="15" customHeight="1">
      <c r="B187" s="343"/>
      <c r="C187" s="318" t="s">
        <v>1528</v>
      </c>
      <c r="D187" s="318"/>
      <c r="E187" s="318"/>
      <c r="F187" s="341" t="s">
        <v>1452</v>
      </c>
      <c r="G187" s="318"/>
      <c r="H187" s="318" t="s">
        <v>1529</v>
      </c>
      <c r="I187" s="318" t="s">
        <v>1527</v>
      </c>
      <c r="J187" s="318"/>
      <c r="K187" s="366"/>
    </row>
    <row r="188" s="1" customFormat="1" ht="15" customHeight="1">
      <c r="B188" s="343"/>
      <c r="C188" s="318" t="s">
        <v>1530</v>
      </c>
      <c r="D188" s="318"/>
      <c r="E188" s="318"/>
      <c r="F188" s="341" t="s">
        <v>1452</v>
      </c>
      <c r="G188" s="318"/>
      <c r="H188" s="318" t="s">
        <v>1531</v>
      </c>
      <c r="I188" s="318" t="s">
        <v>1527</v>
      </c>
      <c r="J188" s="318"/>
      <c r="K188" s="366"/>
    </row>
    <row r="189" s="1" customFormat="1" ht="15" customHeight="1">
      <c r="B189" s="343"/>
      <c r="C189" s="379" t="s">
        <v>1532</v>
      </c>
      <c r="D189" s="318"/>
      <c r="E189" s="318"/>
      <c r="F189" s="341" t="s">
        <v>1452</v>
      </c>
      <c r="G189" s="318"/>
      <c r="H189" s="318" t="s">
        <v>1533</v>
      </c>
      <c r="I189" s="318" t="s">
        <v>1534</v>
      </c>
      <c r="J189" s="380" t="s">
        <v>1535</v>
      </c>
      <c r="K189" s="366"/>
    </row>
    <row r="190" s="1" customFormat="1" ht="15" customHeight="1">
      <c r="B190" s="343"/>
      <c r="C190" s="379" t="s">
        <v>41</v>
      </c>
      <c r="D190" s="318"/>
      <c r="E190" s="318"/>
      <c r="F190" s="341" t="s">
        <v>1446</v>
      </c>
      <c r="G190" s="318"/>
      <c r="H190" s="315" t="s">
        <v>1536</v>
      </c>
      <c r="I190" s="318" t="s">
        <v>1537</v>
      </c>
      <c r="J190" s="318"/>
      <c r="K190" s="366"/>
    </row>
    <row r="191" s="1" customFormat="1" ht="15" customHeight="1">
      <c r="B191" s="343"/>
      <c r="C191" s="379" t="s">
        <v>1538</v>
      </c>
      <c r="D191" s="318"/>
      <c r="E191" s="318"/>
      <c r="F191" s="341" t="s">
        <v>1446</v>
      </c>
      <c r="G191" s="318"/>
      <c r="H191" s="318" t="s">
        <v>1539</v>
      </c>
      <c r="I191" s="318" t="s">
        <v>1481</v>
      </c>
      <c r="J191" s="318"/>
      <c r="K191" s="366"/>
    </row>
    <row r="192" s="1" customFormat="1" ht="15" customHeight="1">
      <c r="B192" s="343"/>
      <c r="C192" s="379" t="s">
        <v>1540</v>
      </c>
      <c r="D192" s="318"/>
      <c r="E192" s="318"/>
      <c r="F192" s="341" t="s">
        <v>1446</v>
      </c>
      <c r="G192" s="318"/>
      <c r="H192" s="318" t="s">
        <v>1541</v>
      </c>
      <c r="I192" s="318" t="s">
        <v>1481</v>
      </c>
      <c r="J192" s="318"/>
      <c r="K192" s="366"/>
    </row>
    <row r="193" s="1" customFormat="1" ht="15" customHeight="1">
      <c r="B193" s="343"/>
      <c r="C193" s="379" t="s">
        <v>1542</v>
      </c>
      <c r="D193" s="318"/>
      <c r="E193" s="318"/>
      <c r="F193" s="341" t="s">
        <v>1452</v>
      </c>
      <c r="G193" s="318"/>
      <c r="H193" s="318" t="s">
        <v>1543</v>
      </c>
      <c r="I193" s="318" t="s">
        <v>1481</v>
      </c>
      <c r="J193" s="318"/>
      <c r="K193" s="366"/>
    </row>
    <row r="194" s="1" customFormat="1" ht="15" customHeight="1">
      <c r="B194" s="372"/>
      <c r="C194" s="381"/>
      <c r="D194" s="352"/>
      <c r="E194" s="352"/>
      <c r="F194" s="352"/>
      <c r="G194" s="352"/>
      <c r="H194" s="352"/>
      <c r="I194" s="352"/>
      <c r="J194" s="352"/>
      <c r="K194" s="373"/>
    </row>
    <row r="195" s="1" customFormat="1" ht="18.75" customHeight="1">
      <c r="B195" s="354"/>
      <c r="C195" s="364"/>
      <c r="D195" s="364"/>
      <c r="E195" s="364"/>
      <c r="F195" s="374"/>
      <c r="G195" s="364"/>
      <c r="H195" s="364"/>
      <c r="I195" s="364"/>
      <c r="J195" s="364"/>
      <c r="K195" s="354"/>
    </row>
    <row r="196" s="1" customFormat="1" ht="18.75" customHeight="1">
      <c r="B196" s="354"/>
      <c r="C196" s="364"/>
      <c r="D196" s="364"/>
      <c r="E196" s="364"/>
      <c r="F196" s="374"/>
      <c r="G196" s="364"/>
      <c r="H196" s="364"/>
      <c r="I196" s="364"/>
      <c r="J196" s="364"/>
      <c r="K196" s="354"/>
    </row>
    <row r="197" s="1" customFormat="1" ht="18.75" customHeight="1">
      <c r="B197" s="326"/>
      <c r="C197" s="326"/>
      <c r="D197" s="326"/>
      <c r="E197" s="326"/>
      <c r="F197" s="326"/>
      <c r="G197" s="326"/>
      <c r="H197" s="326"/>
      <c r="I197" s="326"/>
      <c r="J197" s="326"/>
      <c r="K197" s="326"/>
    </row>
    <row r="198" s="1" customFormat="1" ht="13.5">
      <c r="B198" s="305"/>
      <c r="C198" s="306"/>
      <c r="D198" s="306"/>
      <c r="E198" s="306"/>
      <c r="F198" s="306"/>
      <c r="G198" s="306"/>
      <c r="H198" s="306"/>
      <c r="I198" s="306"/>
      <c r="J198" s="306"/>
      <c r="K198" s="307"/>
    </row>
    <row r="199" s="1" customFormat="1" ht="21">
      <c r="B199" s="308"/>
      <c r="C199" s="309" t="s">
        <v>1544</v>
      </c>
      <c r="D199" s="309"/>
      <c r="E199" s="309"/>
      <c r="F199" s="309"/>
      <c r="G199" s="309"/>
      <c r="H199" s="309"/>
      <c r="I199" s="309"/>
      <c r="J199" s="309"/>
      <c r="K199" s="310"/>
    </row>
    <row r="200" s="1" customFormat="1" ht="25.5" customHeight="1">
      <c r="B200" s="308"/>
      <c r="C200" s="382" t="s">
        <v>1545</v>
      </c>
      <c r="D200" s="382"/>
      <c r="E200" s="382"/>
      <c r="F200" s="382" t="s">
        <v>1546</v>
      </c>
      <c r="G200" s="383"/>
      <c r="H200" s="382" t="s">
        <v>1547</v>
      </c>
      <c r="I200" s="382"/>
      <c r="J200" s="382"/>
      <c r="K200" s="310"/>
    </row>
    <row r="201" s="1" customFormat="1" ht="5.25" customHeight="1">
      <c r="B201" s="343"/>
      <c r="C201" s="338"/>
      <c r="D201" s="338"/>
      <c r="E201" s="338"/>
      <c r="F201" s="338"/>
      <c r="G201" s="364"/>
      <c r="H201" s="338"/>
      <c r="I201" s="338"/>
      <c r="J201" s="338"/>
      <c r="K201" s="366"/>
    </row>
    <row r="202" s="1" customFormat="1" ht="15" customHeight="1">
      <c r="B202" s="343"/>
      <c r="C202" s="318" t="s">
        <v>1537</v>
      </c>
      <c r="D202" s="318"/>
      <c r="E202" s="318"/>
      <c r="F202" s="341" t="s">
        <v>42</v>
      </c>
      <c r="G202" s="318"/>
      <c r="H202" s="318" t="s">
        <v>1548</v>
      </c>
      <c r="I202" s="318"/>
      <c r="J202" s="318"/>
      <c r="K202" s="366"/>
    </row>
    <row r="203" s="1" customFormat="1" ht="15" customHeight="1">
      <c r="B203" s="343"/>
      <c r="C203" s="318"/>
      <c r="D203" s="318"/>
      <c r="E203" s="318"/>
      <c r="F203" s="341" t="s">
        <v>43</v>
      </c>
      <c r="G203" s="318"/>
      <c r="H203" s="318" t="s">
        <v>1549</v>
      </c>
      <c r="I203" s="318"/>
      <c r="J203" s="318"/>
      <c r="K203" s="366"/>
    </row>
    <row r="204" s="1" customFormat="1" ht="15" customHeight="1">
      <c r="B204" s="343"/>
      <c r="C204" s="318"/>
      <c r="D204" s="318"/>
      <c r="E204" s="318"/>
      <c r="F204" s="341" t="s">
        <v>46</v>
      </c>
      <c r="G204" s="318"/>
      <c r="H204" s="318" t="s">
        <v>1550</v>
      </c>
      <c r="I204" s="318"/>
      <c r="J204" s="318"/>
      <c r="K204" s="366"/>
    </row>
    <row r="205" s="1" customFormat="1" ht="15" customHeight="1">
      <c r="B205" s="343"/>
      <c r="C205" s="318"/>
      <c r="D205" s="318"/>
      <c r="E205" s="318"/>
      <c r="F205" s="341" t="s">
        <v>44</v>
      </c>
      <c r="G205" s="318"/>
      <c r="H205" s="318" t="s">
        <v>1551</v>
      </c>
      <c r="I205" s="318"/>
      <c r="J205" s="318"/>
      <c r="K205" s="366"/>
    </row>
    <row r="206" s="1" customFormat="1" ht="15" customHeight="1">
      <c r="B206" s="343"/>
      <c r="C206" s="318"/>
      <c r="D206" s="318"/>
      <c r="E206" s="318"/>
      <c r="F206" s="341" t="s">
        <v>45</v>
      </c>
      <c r="G206" s="318"/>
      <c r="H206" s="318" t="s">
        <v>1552</v>
      </c>
      <c r="I206" s="318"/>
      <c r="J206" s="318"/>
      <c r="K206" s="366"/>
    </row>
    <row r="207" s="1" customFormat="1" ht="15" customHeight="1">
      <c r="B207" s="343"/>
      <c r="C207" s="318"/>
      <c r="D207" s="318"/>
      <c r="E207" s="318"/>
      <c r="F207" s="341"/>
      <c r="G207" s="318"/>
      <c r="H207" s="318"/>
      <c r="I207" s="318"/>
      <c r="J207" s="318"/>
      <c r="K207" s="366"/>
    </row>
    <row r="208" s="1" customFormat="1" ht="15" customHeight="1">
      <c r="B208" s="343"/>
      <c r="C208" s="318" t="s">
        <v>1493</v>
      </c>
      <c r="D208" s="318"/>
      <c r="E208" s="318"/>
      <c r="F208" s="341" t="s">
        <v>77</v>
      </c>
      <c r="G208" s="318"/>
      <c r="H208" s="318" t="s">
        <v>1553</v>
      </c>
      <c r="I208" s="318"/>
      <c r="J208" s="318"/>
      <c r="K208" s="366"/>
    </row>
    <row r="209" s="1" customFormat="1" ht="15" customHeight="1">
      <c r="B209" s="343"/>
      <c r="C209" s="318"/>
      <c r="D209" s="318"/>
      <c r="E209" s="318"/>
      <c r="F209" s="341" t="s">
        <v>1391</v>
      </c>
      <c r="G209" s="318"/>
      <c r="H209" s="318" t="s">
        <v>1392</v>
      </c>
      <c r="I209" s="318"/>
      <c r="J209" s="318"/>
      <c r="K209" s="366"/>
    </row>
    <row r="210" s="1" customFormat="1" ht="15" customHeight="1">
      <c r="B210" s="343"/>
      <c r="C210" s="318"/>
      <c r="D210" s="318"/>
      <c r="E210" s="318"/>
      <c r="F210" s="341" t="s">
        <v>1389</v>
      </c>
      <c r="G210" s="318"/>
      <c r="H210" s="318" t="s">
        <v>1554</v>
      </c>
      <c r="I210" s="318"/>
      <c r="J210" s="318"/>
      <c r="K210" s="366"/>
    </row>
    <row r="211" s="1" customFormat="1" ht="15" customHeight="1">
      <c r="B211" s="384"/>
      <c r="C211" s="318"/>
      <c r="D211" s="318"/>
      <c r="E211" s="318"/>
      <c r="F211" s="341" t="s">
        <v>1393</v>
      </c>
      <c r="G211" s="379"/>
      <c r="H211" s="370" t="s">
        <v>1394</v>
      </c>
      <c r="I211" s="370"/>
      <c r="J211" s="370"/>
      <c r="K211" s="385"/>
    </row>
    <row r="212" s="1" customFormat="1" ht="15" customHeight="1">
      <c r="B212" s="384"/>
      <c r="C212" s="318"/>
      <c r="D212" s="318"/>
      <c r="E212" s="318"/>
      <c r="F212" s="341" t="s">
        <v>487</v>
      </c>
      <c r="G212" s="379"/>
      <c r="H212" s="370" t="s">
        <v>1555</v>
      </c>
      <c r="I212" s="370"/>
      <c r="J212" s="370"/>
      <c r="K212" s="385"/>
    </row>
    <row r="213" s="1" customFormat="1" ht="15" customHeight="1">
      <c r="B213" s="384"/>
      <c r="C213" s="318"/>
      <c r="D213" s="318"/>
      <c r="E213" s="318"/>
      <c r="F213" s="341"/>
      <c r="G213" s="379"/>
      <c r="H213" s="370"/>
      <c r="I213" s="370"/>
      <c r="J213" s="370"/>
      <c r="K213" s="385"/>
    </row>
    <row r="214" s="1" customFormat="1" ht="15" customHeight="1">
      <c r="B214" s="384"/>
      <c r="C214" s="318" t="s">
        <v>1517</v>
      </c>
      <c r="D214" s="318"/>
      <c r="E214" s="318"/>
      <c r="F214" s="341">
        <v>1</v>
      </c>
      <c r="G214" s="379"/>
      <c r="H214" s="370" t="s">
        <v>1556</v>
      </c>
      <c r="I214" s="370"/>
      <c r="J214" s="370"/>
      <c r="K214" s="385"/>
    </row>
    <row r="215" s="1" customFormat="1" ht="15" customHeight="1">
      <c r="B215" s="384"/>
      <c r="C215" s="318"/>
      <c r="D215" s="318"/>
      <c r="E215" s="318"/>
      <c r="F215" s="341">
        <v>2</v>
      </c>
      <c r="G215" s="379"/>
      <c r="H215" s="370" t="s">
        <v>1557</v>
      </c>
      <c r="I215" s="370"/>
      <c r="J215" s="370"/>
      <c r="K215" s="385"/>
    </row>
    <row r="216" s="1" customFormat="1" ht="15" customHeight="1">
      <c r="B216" s="384"/>
      <c r="C216" s="318"/>
      <c r="D216" s="318"/>
      <c r="E216" s="318"/>
      <c r="F216" s="341">
        <v>3</v>
      </c>
      <c r="G216" s="379"/>
      <c r="H216" s="370" t="s">
        <v>1558</v>
      </c>
      <c r="I216" s="370"/>
      <c r="J216" s="370"/>
      <c r="K216" s="385"/>
    </row>
    <row r="217" s="1" customFormat="1" ht="15" customHeight="1">
      <c r="B217" s="384"/>
      <c r="C217" s="318"/>
      <c r="D217" s="318"/>
      <c r="E217" s="318"/>
      <c r="F217" s="341">
        <v>4</v>
      </c>
      <c r="G217" s="379"/>
      <c r="H217" s="370" t="s">
        <v>1559</v>
      </c>
      <c r="I217" s="370"/>
      <c r="J217" s="370"/>
      <c r="K217" s="385"/>
    </row>
    <row r="218" s="1" customFormat="1" ht="12.75" customHeight="1">
      <c r="B218" s="386"/>
      <c r="C218" s="387"/>
      <c r="D218" s="387"/>
      <c r="E218" s="387"/>
      <c r="F218" s="387"/>
      <c r="G218" s="387"/>
      <c r="H218" s="387"/>
      <c r="I218" s="387"/>
      <c r="J218" s="387"/>
      <c r="K218" s="388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1"/>
      <c r="AT3" s="18" t="s">
        <v>79</v>
      </c>
    </row>
    <row r="4" s="1" customFormat="1" ht="24.96" customHeight="1">
      <c r="B4" s="21"/>
      <c r="D4" s="143" t="s">
        <v>174</v>
      </c>
      <c r="L4" s="21"/>
      <c r="M4" s="144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5" t="s">
        <v>16</v>
      </c>
      <c r="L6" s="21"/>
    </row>
    <row r="7" s="1" customFormat="1" ht="16.5" customHeight="1">
      <c r="B7" s="21"/>
      <c r="E7" s="146" t="str">
        <f>'Rekapitulace stavby'!K6</f>
        <v>Oprava přejezdů v obvodu Správy tratí Ústí nad Labem pro r. 2022</v>
      </c>
      <c r="F7" s="145"/>
      <c r="G7" s="145"/>
      <c r="H7" s="145"/>
      <c r="L7" s="21"/>
    </row>
    <row r="8">
      <c r="B8" s="21"/>
      <c r="D8" s="145" t="s">
        <v>185</v>
      </c>
      <c r="L8" s="21"/>
    </row>
    <row r="9" s="1" customFormat="1" ht="16.5" customHeight="1">
      <c r="B9" s="21"/>
      <c r="E9" s="146" t="s">
        <v>186</v>
      </c>
      <c r="F9" s="1"/>
      <c r="G9" s="1"/>
      <c r="H9" s="1"/>
      <c r="L9" s="21"/>
    </row>
    <row r="10" s="1" customFormat="1" ht="12" customHeight="1">
      <c r="B10" s="21"/>
      <c r="D10" s="145" t="s">
        <v>187</v>
      </c>
      <c r="L10" s="21"/>
    </row>
    <row r="11" s="2" customFormat="1" ht="16.5" customHeight="1">
      <c r="A11" s="39"/>
      <c r="B11" s="45"/>
      <c r="C11" s="39"/>
      <c r="D11" s="39"/>
      <c r="E11" s="147" t="s">
        <v>188</v>
      </c>
      <c r="F11" s="39"/>
      <c r="G11" s="39"/>
      <c r="H11" s="39"/>
      <c r="I11" s="39"/>
      <c r="J11" s="39"/>
      <c r="K11" s="39"/>
      <c r="L11" s="14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5" t="s">
        <v>189</v>
      </c>
      <c r="E12" s="39"/>
      <c r="F12" s="39"/>
      <c r="G12" s="39"/>
      <c r="H12" s="39"/>
      <c r="I12" s="39"/>
      <c r="J12" s="39"/>
      <c r="K12" s="39"/>
      <c r="L12" s="14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49" t="s">
        <v>462</v>
      </c>
      <c r="F13" s="39"/>
      <c r="G13" s="39"/>
      <c r="H13" s="39"/>
      <c r="I13" s="39"/>
      <c r="J13" s="39"/>
      <c r="K13" s="39"/>
      <c r="L13" s="14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14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45" t="s">
        <v>18</v>
      </c>
      <c r="E15" s="39"/>
      <c r="F15" s="134" t="s">
        <v>19</v>
      </c>
      <c r="G15" s="39"/>
      <c r="H15" s="39"/>
      <c r="I15" s="145" t="s">
        <v>20</v>
      </c>
      <c r="J15" s="134" t="s">
        <v>19</v>
      </c>
      <c r="K15" s="39"/>
      <c r="L15" s="14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5" t="s">
        <v>21</v>
      </c>
      <c r="E16" s="39"/>
      <c r="F16" s="134" t="s">
        <v>191</v>
      </c>
      <c r="G16" s="39"/>
      <c r="H16" s="39"/>
      <c r="I16" s="145" t="s">
        <v>23</v>
      </c>
      <c r="J16" s="150" t="str">
        <f>'Rekapitulace stavby'!AN8</f>
        <v>31. 8. 2021</v>
      </c>
      <c r="K16" s="39"/>
      <c r="L16" s="14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14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45" t="s">
        <v>25</v>
      </c>
      <c r="E18" s="39"/>
      <c r="F18" s="39"/>
      <c r="G18" s="39"/>
      <c r="H18" s="39"/>
      <c r="I18" s="145" t="s">
        <v>26</v>
      </c>
      <c r="J18" s="134" t="str">
        <f>IF('Rekapitulace stavby'!AN10="","",'Rekapitulace stavby'!AN10)</f>
        <v/>
      </c>
      <c r="K18" s="39"/>
      <c r="L18" s="14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4" t="str">
        <f>IF('Rekapitulace stavby'!E11="","",'Rekapitulace stavby'!E11)</f>
        <v>Správa železnic, státní organizace</v>
      </c>
      <c r="F19" s="39"/>
      <c r="G19" s="39"/>
      <c r="H19" s="39"/>
      <c r="I19" s="145" t="s">
        <v>28</v>
      </c>
      <c r="J19" s="134" t="str">
        <f>IF('Rekapitulace stavby'!AN11="","",'Rekapitulace stavby'!AN11)</f>
        <v/>
      </c>
      <c r="K19" s="39"/>
      <c r="L19" s="14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14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45" t="s">
        <v>29</v>
      </c>
      <c r="E21" s="39"/>
      <c r="F21" s="39"/>
      <c r="G21" s="39"/>
      <c r="H21" s="39"/>
      <c r="I21" s="145" t="s">
        <v>26</v>
      </c>
      <c r="J21" s="34" t="str">
        <f>'Rekapitulace stavby'!AN13</f>
        <v>Vyplň údaj</v>
      </c>
      <c r="K21" s="39"/>
      <c r="L21" s="14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34"/>
      <c r="G22" s="134"/>
      <c r="H22" s="134"/>
      <c r="I22" s="145" t="s">
        <v>28</v>
      </c>
      <c r="J22" s="34" t="str">
        <f>'Rekapitulace stavby'!AN14</f>
        <v>Vyplň údaj</v>
      </c>
      <c r="K22" s="39"/>
      <c r="L22" s="14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14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45" t="s">
        <v>31</v>
      </c>
      <c r="E24" s="39"/>
      <c r="F24" s="39"/>
      <c r="G24" s="39"/>
      <c r="H24" s="39"/>
      <c r="I24" s="145" t="s">
        <v>26</v>
      </c>
      <c r="J24" s="134" t="str">
        <f>IF('Rekapitulace stavby'!AN16="","",'Rekapitulace stavby'!AN16)</f>
        <v/>
      </c>
      <c r="K24" s="39"/>
      <c r="L24" s="14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34" t="str">
        <f>IF('Rekapitulace stavby'!E17="","",'Rekapitulace stavby'!E17)</f>
        <v xml:space="preserve"> </v>
      </c>
      <c r="F25" s="39"/>
      <c r="G25" s="39"/>
      <c r="H25" s="39"/>
      <c r="I25" s="145" t="s">
        <v>28</v>
      </c>
      <c r="J25" s="134" t="str">
        <f>IF('Rekapitulace stavby'!AN17="","",'Rekapitulace stavby'!AN17)</f>
        <v/>
      </c>
      <c r="K25" s="39"/>
      <c r="L25" s="14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14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45" t="s">
        <v>33</v>
      </c>
      <c r="E27" s="39"/>
      <c r="F27" s="39"/>
      <c r="G27" s="39"/>
      <c r="H27" s="39"/>
      <c r="I27" s="145" t="s">
        <v>26</v>
      </c>
      <c r="J27" s="134" t="s">
        <v>19</v>
      </c>
      <c r="K27" s="39"/>
      <c r="L27" s="148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34" t="s">
        <v>192</v>
      </c>
      <c r="F28" s="39"/>
      <c r="G28" s="39"/>
      <c r="H28" s="39"/>
      <c r="I28" s="145" t="s">
        <v>28</v>
      </c>
      <c r="J28" s="134" t="s">
        <v>19</v>
      </c>
      <c r="K28" s="39"/>
      <c r="L28" s="14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148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45" t="s">
        <v>35</v>
      </c>
      <c r="E30" s="39"/>
      <c r="F30" s="39"/>
      <c r="G30" s="39"/>
      <c r="H30" s="39"/>
      <c r="I30" s="39"/>
      <c r="J30" s="39"/>
      <c r="K30" s="39"/>
      <c r="L30" s="14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5" customHeight="1">
      <c r="A31" s="151"/>
      <c r="B31" s="152"/>
      <c r="C31" s="151"/>
      <c r="D31" s="151"/>
      <c r="E31" s="153" t="s">
        <v>19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14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5"/>
      <c r="E33" s="155"/>
      <c r="F33" s="155"/>
      <c r="G33" s="155"/>
      <c r="H33" s="155"/>
      <c r="I33" s="155"/>
      <c r="J33" s="155"/>
      <c r="K33" s="155"/>
      <c r="L33" s="14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56" t="s">
        <v>37</v>
      </c>
      <c r="E34" s="39"/>
      <c r="F34" s="39"/>
      <c r="G34" s="39"/>
      <c r="H34" s="39"/>
      <c r="I34" s="39"/>
      <c r="J34" s="157">
        <f>ROUND(J92, 2)</f>
        <v>0</v>
      </c>
      <c r="K34" s="39"/>
      <c r="L34" s="14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55"/>
      <c r="E35" s="155"/>
      <c r="F35" s="155"/>
      <c r="G35" s="155"/>
      <c r="H35" s="155"/>
      <c r="I35" s="155"/>
      <c r="J35" s="155"/>
      <c r="K35" s="155"/>
      <c r="L35" s="14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58" t="s">
        <v>39</v>
      </c>
      <c r="G36" s="39"/>
      <c r="H36" s="39"/>
      <c r="I36" s="158" t="s">
        <v>38</v>
      </c>
      <c r="J36" s="158" t="s">
        <v>40</v>
      </c>
      <c r="K36" s="39"/>
      <c r="L36" s="14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47" t="s">
        <v>41</v>
      </c>
      <c r="E37" s="145" t="s">
        <v>42</v>
      </c>
      <c r="F37" s="159">
        <f>ROUND((SUM(BE92:BE100)),  2)</f>
        <v>0</v>
      </c>
      <c r="G37" s="39"/>
      <c r="H37" s="39"/>
      <c r="I37" s="160">
        <v>0.20999999999999999</v>
      </c>
      <c r="J37" s="159">
        <f>ROUND(((SUM(BE92:BE100))*I37),  2)</f>
        <v>0</v>
      </c>
      <c r="K37" s="39"/>
      <c r="L37" s="14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45" t="s">
        <v>43</v>
      </c>
      <c r="F38" s="159">
        <f>ROUND((SUM(BF92:BF100)),  2)</f>
        <v>0</v>
      </c>
      <c r="G38" s="39"/>
      <c r="H38" s="39"/>
      <c r="I38" s="160">
        <v>0.14999999999999999</v>
      </c>
      <c r="J38" s="159">
        <f>ROUND(((SUM(BF92:BF100))*I38),  2)</f>
        <v>0</v>
      </c>
      <c r="K38" s="39"/>
      <c r="L38" s="14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5" t="s">
        <v>44</v>
      </c>
      <c r="F39" s="159">
        <f>ROUND((SUM(BG92:BG100)),  2)</f>
        <v>0</v>
      </c>
      <c r="G39" s="39"/>
      <c r="H39" s="39"/>
      <c r="I39" s="160">
        <v>0.20999999999999999</v>
      </c>
      <c r="J39" s="159">
        <f>0</f>
        <v>0</v>
      </c>
      <c r="K39" s="39"/>
      <c r="L39" s="14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45" t="s">
        <v>45</v>
      </c>
      <c r="F40" s="159">
        <f>ROUND((SUM(BH92:BH100)),  2)</f>
        <v>0</v>
      </c>
      <c r="G40" s="39"/>
      <c r="H40" s="39"/>
      <c r="I40" s="160">
        <v>0.14999999999999999</v>
      </c>
      <c r="J40" s="159">
        <f>0</f>
        <v>0</v>
      </c>
      <c r="K40" s="39"/>
      <c r="L40" s="14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45" t="s">
        <v>46</v>
      </c>
      <c r="F41" s="159">
        <f>ROUND((SUM(BI92:BI100)),  2)</f>
        <v>0</v>
      </c>
      <c r="G41" s="39"/>
      <c r="H41" s="39"/>
      <c r="I41" s="160">
        <v>0</v>
      </c>
      <c r="J41" s="159">
        <f>0</f>
        <v>0</v>
      </c>
      <c r="K41" s="39"/>
      <c r="L41" s="148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148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1"/>
      <c r="D43" s="162" t="s">
        <v>47</v>
      </c>
      <c r="E43" s="163"/>
      <c r="F43" s="163"/>
      <c r="G43" s="164" t="s">
        <v>48</v>
      </c>
      <c r="H43" s="165" t="s">
        <v>49</v>
      </c>
      <c r="I43" s="163"/>
      <c r="J43" s="166">
        <f>SUM(J34:J41)</f>
        <v>0</v>
      </c>
      <c r="K43" s="167"/>
      <c r="L43" s="148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8" s="2" customFormat="1" ht="6.96" customHeight="1">
      <c r="A48" s="39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24.96" customHeight="1">
      <c r="A49" s="39"/>
      <c r="B49" s="40"/>
      <c r="C49" s="24" t="s">
        <v>193</v>
      </c>
      <c r="D49" s="41"/>
      <c r="E49" s="41"/>
      <c r="F49" s="41"/>
      <c r="G49" s="41"/>
      <c r="H49" s="41"/>
      <c r="I49" s="41"/>
      <c r="J49" s="41"/>
      <c r="K49" s="41"/>
      <c r="L49" s="14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6.96" customHeight="1">
      <c r="A50" s="39"/>
      <c r="B50" s="40"/>
      <c r="C50" s="41"/>
      <c r="D50" s="41"/>
      <c r="E50" s="41"/>
      <c r="F50" s="41"/>
      <c r="G50" s="41"/>
      <c r="H50" s="41"/>
      <c r="I50" s="41"/>
      <c r="J50" s="41"/>
      <c r="K50" s="41"/>
      <c r="L50" s="14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16</v>
      </c>
      <c r="D51" s="41"/>
      <c r="E51" s="41"/>
      <c r="F51" s="41"/>
      <c r="G51" s="41"/>
      <c r="H51" s="41"/>
      <c r="I51" s="41"/>
      <c r="J51" s="41"/>
      <c r="K51" s="41"/>
      <c r="L51" s="148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6.5" customHeight="1">
      <c r="A52" s="39"/>
      <c r="B52" s="40"/>
      <c r="C52" s="41"/>
      <c r="D52" s="41"/>
      <c r="E52" s="172" t="str">
        <f>E7</f>
        <v>Oprava přejezdů v obvodu Správy tratí Ústí nad Labem pro r. 2022</v>
      </c>
      <c r="F52" s="33"/>
      <c r="G52" s="33"/>
      <c r="H52" s="33"/>
      <c r="I52" s="41"/>
      <c r="J52" s="41"/>
      <c r="K52" s="41"/>
      <c r="L52" s="14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1" customFormat="1" ht="12" customHeight="1">
      <c r="B53" s="22"/>
      <c r="C53" s="33" t="s">
        <v>185</v>
      </c>
      <c r="D53" s="23"/>
      <c r="E53" s="23"/>
      <c r="F53" s="23"/>
      <c r="G53" s="23"/>
      <c r="H53" s="23"/>
      <c r="I53" s="23"/>
      <c r="J53" s="23"/>
      <c r="K53" s="23"/>
      <c r="L53" s="21"/>
    </row>
    <row r="54" s="1" customFormat="1" ht="16.5" customHeight="1">
      <c r="B54" s="22"/>
      <c r="C54" s="23"/>
      <c r="D54" s="23"/>
      <c r="E54" s="172" t="s">
        <v>186</v>
      </c>
      <c r="F54" s="23"/>
      <c r="G54" s="23"/>
      <c r="H54" s="23"/>
      <c r="I54" s="23"/>
      <c r="J54" s="23"/>
      <c r="K54" s="23"/>
      <c r="L54" s="21"/>
    </row>
    <row r="55" s="1" customFormat="1" ht="12" customHeight="1">
      <c r="B55" s="22"/>
      <c r="C55" s="33" t="s">
        <v>187</v>
      </c>
      <c r="D55" s="23"/>
      <c r="E55" s="23"/>
      <c r="F55" s="23"/>
      <c r="G55" s="23"/>
      <c r="H55" s="23"/>
      <c r="I55" s="23"/>
      <c r="J55" s="23"/>
      <c r="K55" s="23"/>
      <c r="L55" s="21"/>
    </row>
    <row r="56" s="2" customFormat="1" ht="16.5" customHeight="1">
      <c r="A56" s="39"/>
      <c r="B56" s="40"/>
      <c r="C56" s="41"/>
      <c r="D56" s="41"/>
      <c r="E56" s="173" t="s">
        <v>188</v>
      </c>
      <c r="F56" s="41"/>
      <c r="G56" s="41"/>
      <c r="H56" s="41"/>
      <c r="I56" s="41"/>
      <c r="J56" s="41"/>
      <c r="K56" s="41"/>
      <c r="L56" s="14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12" customHeight="1">
      <c r="A57" s="39"/>
      <c r="B57" s="40"/>
      <c r="C57" s="33" t="s">
        <v>189</v>
      </c>
      <c r="D57" s="41"/>
      <c r="E57" s="41"/>
      <c r="F57" s="41"/>
      <c r="G57" s="41"/>
      <c r="H57" s="41"/>
      <c r="I57" s="41"/>
      <c r="J57" s="41"/>
      <c r="K57" s="41"/>
      <c r="L57" s="14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6.5" customHeight="1">
      <c r="A58" s="39"/>
      <c r="B58" s="40"/>
      <c r="C58" s="41"/>
      <c r="D58" s="41"/>
      <c r="E58" s="70" t="str">
        <f>E13</f>
        <v>SO 1.2 - VRN</v>
      </c>
      <c r="F58" s="41"/>
      <c r="G58" s="41"/>
      <c r="H58" s="41"/>
      <c r="I58" s="41"/>
      <c r="J58" s="41"/>
      <c r="K58" s="41"/>
      <c r="L58" s="14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6.96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14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2" customHeight="1">
      <c r="A60" s="39"/>
      <c r="B60" s="40"/>
      <c r="C60" s="33" t="s">
        <v>21</v>
      </c>
      <c r="D60" s="41"/>
      <c r="E60" s="41"/>
      <c r="F60" s="28" t="str">
        <f>F16</f>
        <v>Obvod ST Ústí n.L.</v>
      </c>
      <c r="G60" s="41"/>
      <c r="H60" s="41"/>
      <c r="I60" s="33" t="s">
        <v>23</v>
      </c>
      <c r="J60" s="73" t="str">
        <f>IF(J16="","",J16)</f>
        <v>31. 8. 2021</v>
      </c>
      <c r="K60" s="41"/>
      <c r="L60" s="148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6.96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48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5.15" customHeight="1">
      <c r="A62" s="39"/>
      <c r="B62" s="40"/>
      <c r="C62" s="33" t="s">
        <v>25</v>
      </c>
      <c r="D62" s="41"/>
      <c r="E62" s="41"/>
      <c r="F62" s="28" t="str">
        <f>E19</f>
        <v>Správa železnic, státní organizace</v>
      </c>
      <c r="G62" s="41"/>
      <c r="H62" s="41"/>
      <c r="I62" s="33" t="s">
        <v>31</v>
      </c>
      <c r="J62" s="37" t="str">
        <f>E25</f>
        <v xml:space="preserve"> </v>
      </c>
      <c r="K62" s="41"/>
      <c r="L62" s="148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15.15" customHeight="1">
      <c r="A63" s="39"/>
      <c r="B63" s="40"/>
      <c r="C63" s="33" t="s">
        <v>29</v>
      </c>
      <c r="D63" s="41"/>
      <c r="E63" s="41"/>
      <c r="F63" s="28" t="str">
        <f>IF(E22="","",E22)</f>
        <v>Vyplň údaj</v>
      </c>
      <c r="G63" s="41"/>
      <c r="H63" s="41"/>
      <c r="I63" s="33" t="s">
        <v>33</v>
      </c>
      <c r="J63" s="37" t="str">
        <f>E28</f>
        <v>Jan Seemann</v>
      </c>
      <c r="K63" s="41"/>
      <c r="L63" s="148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10.32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48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29.28" customHeight="1">
      <c r="A65" s="39"/>
      <c r="B65" s="40"/>
      <c r="C65" s="174" t="s">
        <v>194</v>
      </c>
      <c r="D65" s="175"/>
      <c r="E65" s="175"/>
      <c r="F65" s="175"/>
      <c r="G65" s="175"/>
      <c r="H65" s="175"/>
      <c r="I65" s="175"/>
      <c r="J65" s="176" t="s">
        <v>195</v>
      </c>
      <c r="K65" s="175"/>
      <c r="L65" s="148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10.32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48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2.8" customHeight="1">
      <c r="A67" s="39"/>
      <c r="B67" s="40"/>
      <c r="C67" s="177" t="s">
        <v>69</v>
      </c>
      <c r="D67" s="41"/>
      <c r="E67" s="41"/>
      <c r="F67" s="41"/>
      <c r="G67" s="41"/>
      <c r="H67" s="41"/>
      <c r="I67" s="41"/>
      <c r="J67" s="103">
        <f>J92</f>
        <v>0</v>
      </c>
      <c r="K67" s="41"/>
      <c r="L67" s="148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U67" s="18" t="s">
        <v>196</v>
      </c>
    </row>
    <row r="68" s="9" customFormat="1" ht="24.96" customHeight="1">
      <c r="A68" s="9"/>
      <c r="B68" s="178"/>
      <c r="C68" s="179"/>
      <c r="D68" s="180" t="s">
        <v>463</v>
      </c>
      <c r="E68" s="181"/>
      <c r="F68" s="181"/>
      <c r="G68" s="181"/>
      <c r="H68" s="181"/>
      <c r="I68" s="181"/>
      <c r="J68" s="182">
        <f>J93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48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48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48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212</v>
      </c>
      <c r="D75" s="41"/>
      <c r="E75" s="41"/>
      <c r="F75" s="41"/>
      <c r="G75" s="41"/>
      <c r="H75" s="41"/>
      <c r="I75" s="41"/>
      <c r="J75" s="41"/>
      <c r="K75" s="41"/>
      <c r="L75" s="148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48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16</v>
      </c>
      <c r="D77" s="41"/>
      <c r="E77" s="41"/>
      <c r="F77" s="41"/>
      <c r="G77" s="41"/>
      <c r="H77" s="41"/>
      <c r="I77" s="41"/>
      <c r="J77" s="41"/>
      <c r="K77" s="41"/>
      <c r="L77" s="148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172" t="str">
        <f>E7</f>
        <v>Oprava přejezdů v obvodu Správy tratí Ústí nad Labem pro r. 2022</v>
      </c>
      <c r="F78" s="33"/>
      <c r="G78" s="33"/>
      <c r="H78" s="33"/>
      <c r="I78" s="41"/>
      <c r="J78" s="41"/>
      <c r="K78" s="41"/>
      <c r="L78" s="148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" customFormat="1" ht="12" customHeight="1">
      <c r="B79" s="22"/>
      <c r="C79" s="33" t="s">
        <v>185</v>
      </c>
      <c r="D79" s="23"/>
      <c r="E79" s="23"/>
      <c r="F79" s="23"/>
      <c r="G79" s="23"/>
      <c r="H79" s="23"/>
      <c r="I79" s="23"/>
      <c r="J79" s="23"/>
      <c r="K79" s="23"/>
      <c r="L79" s="21"/>
    </row>
    <row r="80" s="1" customFormat="1" ht="16.5" customHeight="1">
      <c r="B80" s="22"/>
      <c r="C80" s="23"/>
      <c r="D80" s="23"/>
      <c r="E80" s="172" t="s">
        <v>186</v>
      </c>
      <c r="F80" s="23"/>
      <c r="G80" s="23"/>
      <c r="H80" s="23"/>
      <c r="I80" s="23"/>
      <c r="J80" s="23"/>
      <c r="K80" s="23"/>
      <c r="L80" s="21"/>
    </row>
    <row r="81" s="1" customFormat="1" ht="12" customHeight="1">
      <c r="B81" s="22"/>
      <c r="C81" s="33" t="s">
        <v>187</v>
      </c>
      <c r="D81" s="23"/>
      <c r="E81" s="23"/>
      <c r="F81" s="23"/>
      <c r="G81" s="23"/>
      <c r="H81" s="23"/>
      <c r="I81" s="23"/>
      <c r="J81" s="23"/>
      <c r="K81" s="23"/>
      <c r="L81" s="21"/>
    </row>
    <row r="82" s="2" customFormat="1" ht="16.5" customHeight="1">
      <c r="A82" s="39"/>
      <c r="B82" s="40"/>
      <c r="C82" s="41"/>
      <c r="D82" s="41"/>
      <c r="E82" s="173" t="s">
        <v>188</v>
      </c>
      <c r="F82" s="41"/>
      <c r="G82" s="41"/>
      <c r="H82" s="41"/>
      <c r="I82" s="41"/>
      <c r="J82" s="41"/>
      <c r="K82" s="41"/>
      <c r="L82" s="148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189</v>
      </c>
      <c r="D83" s="41"/>
      <c r="E83" s="41"/>
      <c r="F83" s="41"/>
      <c r="G83" s="41"/>
      <c r="H83" s="41"/>
      <c r="I83" s="41"/>
      <c r="J83" s="41"/>
      <c r="K83" s="41"/>
      <c r="L83" s="148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70" t="str">
        <f>E13</f>
        <v>SO 1.2 - VRN</v>
      </c>
      <c r="F84" s="41"/>
      <c r="G84" s="41"/>
      <c r="H84" s="41"/>
      <c r="I84" s="41"/>
      <c r="J84" s="41"/>
      <c r="K84" s="41"/>
      <c r="L84" s="148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8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21</v>
      </c>
      <c r="D86" s="41"/>
      <c r="E86" s="41"/>
      <c r="F86" s="28" t="str">
        <f>F16</f>
        <v>Obvod ST Ústí n.L.</v>
      </c>
      <c r="G86" s="41"/>
      <c r="H86" s="41"/>
      <c r="I86" s="33" t="s">
        <v>23</v>
      </c>
      <c r="J86" s="73" t="str">
        <f>IF(J16="","",J16)</f>
        <v>31. 8. 2021</v>
      </c>
      <c r="K86" s="41"/>
      <c r="L86" s="148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8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25</v>
      </c>
      <c r="D88" s="41"/>
      <c r="E88" s="41"/>
      <c r="F88" s="28" t="str">
        <f>E19</f>
        <v>Správa železnic, státní organizace</v>
      </c>
      <c r="G88" s="41"/>
      <c r="H88" s="41"/>
      <c r="I88" s="33" t="s">
        <v>31</v>
      </c>
      <c r="J88" s="37" t="str">
        <f>E25</f>
        <v xml:space="preserve"> </v>
      </c>
      <c r="K88" s="41"/>
      <c r="L88" s="148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29</v>
      </c>
      <c r="D89" s="41"/>
      <c r="E89" s="41"/>
      <c r="F89" s="28" t="str">
        <f>IF(E22="","",E22)</f>
        <v>Vyplň údaj</v>
      </c>
      <c r="G89" s="41"/>
      <c r="H89" s="41"/>
      <c r="I89" s="33" t="s">
        <v>33</v>
      </c>
      <c r="J89" s="37" t="str">
        <f>E28</f>
        <v>Jan Seemann</v>
      </c>
      <c r="K89" s="41"/>
      <c r="L89" s="148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0.32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48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11" customFormat="1" ht="29.28" customHeight="1">
      <c r="A91" s="189"/>
      <c r="B91" s="190"/>
      <c r="C91" s="191" t="s">
        <v>213</v>
      </c>
      <c r="D91" s="192" t="s">
        <v>56</v>
      </c>
      <c r="E91" s="192" t="s">
        <v>52</v>
      </c>
      <c r="F91" s="192" t="s">
        <v>53</v>
      </c>
      <c r="G91" s="192" t="s">
        <v>214</v>
      </c>
      <c r="H91" s="192" t="s">
        <v>215</v>
      </c>
      <c r="I91" s="192" t="s">
        <v>216</v>
      </c>
      <c r="J91" s="192" t="s">
        <v>195</v>
      </c>
      <c r="K91" s="193" t="s">
        <v>217</v>
      </c>
      <c r="L91" s="194"/>
      <c r="M91" s="93" t="s">
        <v>19</v>
      </c>
      <c r="N91" s="94" t="s">
        <v>41</v>
      </c>
      <c r="O91" s="94" t="s">
        <v>218</v>
      </c>
      <c r="P91" s="94" t="s">
        <v>219</v>
      </c>
      <c r="Q91" s="94" t="s">
        <v>220</v>
      </c>
      <c r="R91" s="94" t="s">
        <v>221</v>
      </c>
      <c r="S91" s="94" t="s">
        <v>222</v>
      </c>
      <c r="T91" s="95" t="s">
        <v>223</v>
      </c>
      <c r="U91" s="189"/>
      <c r="V91" s="189"/>
      <c r="W91" s="189"/>
      <c r="X91" s="189"/>
      <c r="Y91" s="189"/>
      <c r="Z91" s="189"/>
      <c r="AA91" s="189"/>
      <c r="AB91" s="189"/>
      <c r="AC91" s="189"/>
      <c r="AD91" s="189"/>
      <c r="AE91" s="189"/>
    </row>
    <row r="92" s="2" customFormat="1" ht="22.8" customHeight="1">
      <c r="A92" s="39"/>
      <c r="B92" s="40"/>
      <c r="C92" s="100" t="s">
        <v>224</v>
      </c>
      <c r="D92" s="41"/>
      <c r="E92" s="41"/>
      <c r="F92" s="41"/>
      <c r="G92" s="41"/>
      <c r="H92" s="41"/>
      <c r="I92" s="41"/>
      <c r="J92" s="195">
        <f>BK92</f>
        <v>0</v>
      </c>
      <c r="K92" s="41"/>
      <c r="L92" s="45"/>
      <c r="M92" s="96"/>
      <c r="N92" s="196"/>
      <c r="O92" s="97"/>
      <c r="P92" s="197">
        <f>P93</f>
        <v>0</v>
      </c>
      <c r="Q92" s="97"/>
      <c r="R92" s="197">
        <f>R93</f>
        <v>0</v>
      </c>
      <c r="S92" s="97"/>
      <c r="T92" s="198">
        <f>T93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70</v>
      </c>
      <c r="AU92" s="18" t="s">
        <v>196</v>
      </c>
      <c r="BK92" s="199">
        <f>BK93</f>
        <v>0</v>
      </c>
    </row>
    <row r="93" s="12" customFormat="1" ht="25.92" customHeight="1">
      <c r="A93" s="12"/>
      <c r="B93" s="200"/>
      <c r="C93" s="201"/>
      <c r="D93" s="202" t="s">
        <v>70</v>
      </c>
      <c r="E93" s="203" t="s">
        <v>90</v>
      </c>
      <c r="F93" s="203" t="s">
        <v>464</v>
      </c>
      <c r="G93" s="201"/>
      <c r="H93" s="201"/>
      <c r="I93" s="204"/>
      <c r="J93" s="205">
        <f>BK93</f>
        <v>0</v>
      </c>
      <c r="K93" s="201"/>
      <c r="L93" s="206"/>
      <c r="M93" s="207"/>
      <c r="N93" s="208"/>
      <c r="O93" s="208"/>
      <c r="P93" s="209">
        <f>SUM(P94:P100)</f>
        <v>0</v>
      </c>
      <c r="Q93" s="208"/>
      <c r="R93" s="209">
        <f>SUM(R94:R100)</f>
        <v>0</v>
      </c>
      <c r="S93" s="208"/>
      <c r="T93" s="210">
        <f>SUM(T94:T100)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11" t="s">
        <v>134</v>
      </c>
      <c r="AT93" s="212" t="s">
        <v>70</v>
      </c>
      <c r="AU93" s="212" t="s">
        <v>71</v>
      </c>
      <c r="AY93" s="211" t="s">
        <v>227</v>
      </c>
      <c r="BK93" s="213">
        <f>SUM(BK94:BK100)</f>
        <v>0</v>
      </c>
    </row>
    <row r="94" s="2" customFormat="1" ht="44.25" customHeight="1">
      <c r="A94" s="39"/>
      <c r="B94" s="40"/>
      <c r="C94" s="216" t="s">
        <v>75</v>
      </c>
      <c r="D94" s="216" t="s">
        <v>229</v>
      </c>
      <c r="E94" s="217" t="s">
        <v>465</v>
      </c>
      <c r="F94" s="218" t="s">
        <v>466</v>
      </c>
      <c r="G94" s="219" t="s">
        <v>238</v>
      </c>
      <c r="H94" s="220">
        <v>1</v>
      </c>
      <c r="I94" s="221"/>
      <c r="J94" s="222">
        <f>ROUND(I94*H94,2)</f>
        <v>0</v>
      </c>
      <c r="K94" s="218" t="s">
        <v>232</v>
      </c>
      <c r="L94" s="45"/>
      <c r="M94" s="223" t="s">
        <v>19</v>
      </c>
      <c r="N94" s="224" t="s">
        <v>42</v>
      </c>
      <c r="O94" s="85"/>
      <c r="P94" s="225">
        <f>O94*H94</f>
        <v>0</v>
      </c>
      <c r="Q94" s="225">
        <v>0</v>
      </c>
      <c r="R94" s="225">
        <f>Q94*H94</f>
        <v>0</v>
      </c>
      <c r="S94" s="225">
        <v>0</v>
      </c>
      <c r="T94" s="226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7" t="s">
        <v>122</v>
      </c>
      <c r="AT94" s="227" t="s">
        <v>229</v>
      </c>
      <c r="AU94" s="227" t="s">
        <v>75</v>
      </c>
      <c r="AY94" s="18" t="s">
        <v>227</v>
      </c>
      <c r="BE94" s="228">
        <f>IF(N94="základní",J94,0)</f>
        <v>0</v>
      </c>
      <c r="BF94" s="228">
        <f>IF(N94="snížená",J94,0)</f>
        <v>0</v>
      </c>
      <c r="BG94" s="228">
        <f>IF(N94="zákl. přenesená",J94,0)</f>
        <v>0</v>
      </c>
      <c r="BH94" s="228">
        <f>IF(N94="sníž. přenesená",J94,0)</f>
        <v>0</v>
      </c>
      <c r="BI94" s="228">
        <f>IF(N94="nulová",J94,0)</f>
        <v>0</v>
      </c>
      <c r="BJ94" s="18" t="s">
        <v>75</v>
      </c>
      <c r="BK94" s="228">
        <f>ROUND(I94*H94,2)</f>
        <v>0</v>
      </c>
      <c r="BL94" s="18" t="s">
        <v>122</v>
      </c>
      <c r="BM94" s="227" t="s">
        <v>467</v>
      </c>
    </row>
    <row r="95" s="2" customFormat="1" ht="16.5" customHeight="1">
      <c r="A95" s="39"/>
      <c r="B95" s="40"/>
      <c r="C95" s="216" t="s">
        <v>79</v>
      </c>
      <c r="D95" s="216" t="s">
        <v>229</v>
      </c>
      <c r="E95" s="217" t="s">
        <v>468</v>
      </c>
      <c r="F95" s="218" t="s">
        <v>469</v>
      </c>
      <c r="G95" s="219" t="s">
        <v>470</v>
      </c>
      <c r="H95" s="220">
        <v>1</v>
      </c>
      <c r="I95" s="221"/>
      <c r="J95" s="222">
        <f>ROUND(I95*H95,2)</f>
        <v>0</v>
      </c>
      <c r="K95" s="218" t="s">
        <v>232</v>
      </c>
      <c r="L95" s="45"/>
      <c r="M95" s="223" t="s">
        <v>19</v>
      </c>
      <c r="N95" s="224" t="s">
        <v>42</v>
      </c>
      <c r="O95" s="85"/>
      <c r="P95" s="225">
        <f>O95*H95</f>
        <v>0</v>
      </c>
      <c r="Q95" s="225">
        <v>0</v>
      </c>
      <c r="R95" s="225">
        <f>Q95*H95</f>
        <v>0</v>
      </c>
      <c r="S95" s="225">
        <v>0</v>
      </c>
      <c r="T95" s="226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7" t="s">
        <v>122</v>
      </c>
      <c r="AT95" s="227" t="s">
        <v>229</v>
      </c>
      <c r="AU95" s="227" t="s">
        <v>75</v>
      </c>
      <c r="AY95" s="18" t="s">
        <v>227</v>
      </c>
      <c r="BE95" s="228">
        <f>IF(N95="základní",J95,0)</f>
        <v>0</v>
      </c>
      <c r="BF95" s="228">
        <f>IF(N95="snížená",J95,0)</f>
        <v>0</v>
      </c>
      <c r="BG95" s="228">
        <f>IF(N95="zákl. přenesená",J95,0)</f>
        <v>0</v>
      </c>
      <c r="BH95" s="228">
        <f>IF(N95="sníž. přenesená",J95,0)</f>
        <v>0</v>
      </c>
      <c r="BI95" s="228">
        <f>IF(N95="nulová",J95,0)</f>
        <v>0</v>
      </c>
      <c r="BJ95" s="18" t="s">
        <v>75</v>
      </c>
      <c r="BK95" s="228">
        <f>ROUND(I95*H95,2)</f>
        <v>0</v>
      </c>
      <c r="BL95" s="18" t="s">
        <v>122</v>
      </c>
      <c r="BM95" s="227" t="s">
        <v>471</v>
      </c>
    </row>
    <row r="96" s="2" customFormat="1" ht="16.5" customHeight="1">
      <c r="A96" s="39"/>
      <c r="B96" s="40"/>
      <c r="C96" s="216" t="s">
        <v>87</v>
      </c>
      <c r="D96" s="216" t="s">
        <v>229</v>
      </c>
      <c r="E96" s="217" t="s">
        <v>472</v>
      </c>
      <c r="F96" s="218" t="s">
        <v>473</v>
      </c>
      <c r="G96" s="219" t="s">
        <v>470</v>
      </c>
      <c r="H96" s="220">
        <v>1</v>
      </c>
      <c r="I96" s="221"/>
      <c r="J96" s="222">
        <f>ROUND(I96*H96,2)</f>
        <v>0</v>
      </c>
      <c r="K96" s="218" t="s">
        <v>232</v>
      </c>
      <c r="L96" s="45"/>
      <c r="M96" s="223" t="s">
        <v>19</v>
      </c>
      <c r="N96" s="224" t="s">
        <v>42</v>
      </c>
      <c r="O96" s="85"/>
      <c r="P96" s="225">
        <f>O96*H96</f>
        <v>0</v>
      </c>
      <c r="Q96" s="225">
        <v>0</v>
      </c>
      <c r="R96" s="225">
        <f>Q96*H96</f>
        <v>0</v>
      </c>
      <c r="S96" s="225">
        <v>0</v>
      </c>
      <c r="T96" s="226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7" t="s">
        <v>122</v>
      </c>
      <c r="AT96" s="227" t="s">
        <v>229</v>
      </c>
      <c r="AU96" s="227" t="s">
        <v>75</v>
      </c>
      <c r="AY96" s="18" t="s">
        <v>227</v>
      </c>
      <c r="BE96" s="228">
        <f>IF(N96="základní",J96,0)</f>
        <v>0</v>
      </c>
      <c r="BF96" s="228">
        <f>IF(N96="snížená",J96,0)</f>
        <v>0</v>
      </c>
      <c r="BG96" s="228">
        <f>IF(N96="zákl. přenesená",J96,0)</f>
        <v>0</v>
      </c>
      <c r="BH96" s="228">
        <f>IF(N96="sníž. přenesená",J96,0)</f>
        <v>0</v>
      </c>
      <c r="BI96" s="228">
        <f>IF(N96="nulová",J96,0)</f>
        <v>0</v>
      </c>
      <c r="BJ96" s="18" t="s">
        <v>75</v>
      </c>
      <c r="BK96" s="228">
        <f>ROUND(I96*H96,2)</f>
        <v>0</v>
      </c>
      <c r="BL96" s="18" t="s">
        <v>122</v>
      </c>
      <c r="BM96" s="227" t="s">
        <v>474</v>
      </c>
    </row>
    <row r="97" s="2" customFormat="1" ht="16.5" customHeight="1">
      <c r="A97" s="39"/>
      <c r="B97" s="40"/>
      <c r="C97" s="216" t="s">
        <v>122</v>
      </c>
      <c r="D97" s="216" t="s">
        <v>229</v>
      </c>
      <c r="E97" s="217" t="s">
        <v>475</v>
      </c>
      <c r="F97" s="218" t="s">
        <v>476</v>
      </c>
      <c r="G97" s="219" t="s">
        <v>470</v>
      </c>
      <c r="H97" s="220">
        <v>1</v>
      </c>
      <c r="I97" s="221"/>
      <c r="J97" s="222">
        <f>ROUND(I97*H97,2)</f>
        <v>0</v>
      </c>
      <c r="K97" s="218" t="s">
        <v>232</v>
      </c>
      <c r="L97" s="45"/>
      <c r="M97" s="223" t="s">
        <v>19</v>
      </c>
      <c r="N97" s="224" t="s">
        <v>42</v>
      </c>
      <c r="O97" s="85"/>
      <c r="P97" s="225">
        <f>O97*H97</f>
        <v>0</v>
      </c>
      <c r="Q97" s="225">
        <v>0</v>
      </c>
      <c r="R97" s="225">
        <f>Q97*H97</f>
        <v>0</v>
      </c>
      <c r="S97" s="225">
        <v>0</v>
      </c>
      <c r="T97" s="226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7" t="s">
        <v>122</v>
      </c>
      <c r="AT97" s="227" t="s">
        <v>229</v>
      </c>
      <c r="AU97" s="227" t="s">
        <v>75</v>
      </c>
      <c r="AY97" s="18" t="s">
        <v>227</v>
      </c>
      <c r="BE97" s="228">
        <f>IF(N97="základní",J97,0)</f>
        <v>0</v>
      </c>
      <c r="BF97" s="228">
        <f>IF(N97="snížená",J97,0)</f>
        <v>0</v>
      </c>
      <c r="BG97" s="228">
        <f>IF(N97="zákl. přenesená",J97,0)</f>
        <v>0</v>
      </c>
      <c r="BH97" s="228">
        <f>IF(N97="sníž. přenesená",J97,0)</f>
        <v>0</v>
      </c>
      <c r="BI97" s="228">
        <f>IF(N97="nulová",J97,0)</f>
        <v>0</v>
      </c>
      <c r="BJ97" s="18" t="s">
        <v>75</v>
      </c>
      <c r="BK97" s="228">
        <f>ROUND(I97*H97,2)</f>
        <v>0</v>
      </c>
      <c r="BL97" s="18" t="s">
        <v>122</v>
      </c>
      <c r="BM97" s="227" t="s">
        <v>477</v>
      </c>
    </row>
    <row r="98" s="2" customFormat="1" ht="37.8" customHeight="1">
      <c r="A98" s="39"/>
      <c r="B98" s="40"/>
      <c r="C98" s="216" t="s">
        <v>134</v>
      </c>
      <c r="D98" s="216" t="s">
        <v>229</v>
      </c>
      <c r="E98" s="217" t="s">
        <v>478</v>
      </c>
      <c r="F98" s="218" t="s">
        <v>479</v>
      </c>
      <c r="G98" s="219" t="s">
        <v>470</v>
      </c>
      <c r="H98" s="220">
        <v>1</v>
      </c>
      <c r="I98" s="221"/>
      <c r="J98" s="222">
        <f>ROUND(I98*H98,2)</f>
        <v>0</v>
      </c>
      <c r="K98" s="218" t="s">
        <v>232</v>
      </c>
      <c r="L98" s="45"/>
      <c r="M98" s="223" t="s">
        <v>19</v>
      </c>
      <c r="N98" s="224" t="s">
        <v>42</v>
      </c>
      <c r="O98" s="85"/>
      <c r="P98" s="225">
        <f>O98*H98</f>
        <v>0</v>
      </c>
      <c r="Q98" s="225">
        <v>0</v>
      </c>
      <c r="R98" s="225">
        <f>Q98*H98</f>
        <v>0</v>
      </c>
      <c r="S98" s="225">
        <v>0</v>
      </c>
      <c r="T98" s="226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7" t="s">
        <v>122</v>
      </c>
      <c r="AT98" s="227" t="s">
        <v>229</v>
      </c>
      <c r="AU98" s="227" t="s">
        <v>75</v>
      </c>
      <c r="AY98" s="18" t="s">
        <v>227</v>
      </c>
      <c r="BE98" s="228">
        <f>IF(N98="základní",J98,0)</f>
        <v>0</v>
      </c>
      <c r="BF98" s="228">
        <f>IF(N98="snížená",J98,0)</f>
        <v>0</v>
      </c>
      <c r="BG98" s="228">
        <f>IF(N98="zákl. přenesená",J98,0)</f>
        <v>0</v>
      </c>
      <c r="BH98" s="228">
        <f>IF(N98="sníž. přenesená",J98,0)</f>
        <v>0</v>
      </c>
      <c r="BI98" s="228">
        <f>IF(N98="nulová",J98,0)</f>
        <v>0</v>
      </c>
      <c r="BJ98" s="18" t="s">
        <v>75</v>
      </c>
      <c r="BK98" s="228">
        <f>ROUND(I98*H98,2)</f>
        <v>0</v>
      </c>
      <c r="BL98" s="18" t="s">
        <v>122</v>
      </c>
      <c r="BM98" s="227" t="s">
        <v>480</v>
      </c>
    </row>
    <row r="99" s="2" customFormat="1">
      <c r="A99" s="39"/>
      <c r="B99" s="40"/>
      <c r="C99" s="41"/>
      <c r="D99" s="229" t="s">
        <v>240</v>
      </c>
      <c r="E99" s="41"/>
      <c r="F99" s="230" t="s">
        <v>481</v>
      </c>
      <c r="G99" s="41"/>
      <c r="H99" s="41"/>
      <c r="I99" s="231"/>
      <c r="J99" s="41"/>
      <c r="K99" s="41"/>
      <c r="L99" s="45"/>
      <c r="M99" s="232"/>
      <c r="N99" s="233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240</v>
      </c>
      <c r="AU99" s="18" t="s">
        <v>75</v>
      </c>
    </row>
    <row r="100" s="2" customFormat="1" ht="49.05" customHeight="1">
      <c r="A100" s="39"/>
      <c r="B100" s="40"/>
      <c r="C100" s="216" t="s">
        <v>144</v>
      </c>
      <c r="D100" s="216" t="s">
        <v>229</v>
      </c>
      <c r="E100" s="217" t="s">
        <v>482</v>
      </c>
      <c r="F100" s="218" t="s">
        <v>483</v>
      </c>
      <c r="G100" s="219" t="s">
        <v>470</v>
      </c>
      <c r="H100" s="220">
        <v>1</v>
      </c>
      <c r="I100" s="221"/>
      <c r="J100" s="222">
        <f>ROUND(I100*H100,2)</f>
        <v>0</v>
      </c>
      <c r="K100" s="218" t="s">
        <v>232</v>
      </c>
      <c r="L100" s="45"/>
      <c r="M100" s="276" t="s">
        <v>19</v>
      </c>
      <c r="N100" s="277" t="s">
        <v>42</v>
      </c>
      <c r="O100" s="278"/>
      <c r="P100" s="279">
        <f>O100*H100</f>
        <v>0</v>
      </c>
      <c r="Q100" s="279">
        <v>0</v>
      </c>
      <c r="R100" s="279">
        <f>Q100*H100</f>
        <v>0</v>
      </c>
      <c r="S100" s="279">
        <v>0</v>
      </c>
      <c r="T100" s="280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7" t="s">
        <v>122</v>
      </c>
      <c r="AT100" s="227" t="s">
        <v>229</v>
      </c>
      <c r="AU100" s="227" t="s">
        <v>75</v>
      </c>
      <c r="AY100" s="18" t="s">
        <v>227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18" t="s">
        <v>75</v>
      </c>
      <c r="BK100" s="228">
        <f>ROUND(I100*H100,2)</f>
        <v>0</v>
      </c>
      <c r="BL100" s="18" t="s">
        <v>122</v>
      </c>
      <c r="BM100" s="227" t="s">
        <v>484</v>
      </c>
    </row>
    <row r="101" s="2" customFormat="1" ht="6.96" customHeight="1">
      <c r="A101" s="39"/>
      <c r="B101" s="60"/>
      <c r="C101" s="61"/>
      <c r="D101" s="61"/>
      <c r="E101" s="61"/>
      <c r="F101" s="61"/>
      <c r="G101" s="61"/>
      <c r="H101" s="61"/>
      <c r="I101" s="61"/>
      <c r="J101" s="61"/>
      <c r="K101" s="61"/>
      <c r="L101" s="45"/>
      <c r="M101" s="39"/>
      <c r="O101" s="39"/>
      <c r="P101" s="39"/>
      <c r="Q101" s="39"/>
      <c r="R101" s="39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</sheetData>
  <sheetProtection sheet="1" autoFilter="0" formatColumns="0" formatRows="0" objects="1" scenarios="1" spinCount="100000" saltValue="osjRl+ytUYUaI9ZIRcbR/BhYzoSrvWWJBGTWxcmXW7+79EWb7VmxJCACq6y5IFSa512RKyc3fplxsubxtW5YWg==" hashValue="NRo1snDC7miXmu4Fxy1+GRk3+QzKUcF12mtCAiZ0Uwb2nRfdr16Rdhvc8aksPHynNECTvqy2BVF0pUWH4dTwUQ==" algorithmName="SHA-512" password="CC35"/>
  <autoFilter ref="C91:K100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8:H78"/>
    <mergeCell ref="E82:H82"/>
    <mergeCell ref="E80:H80"/>
    <mergeCell ref="E84:H8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1"/>
      <c r="AT3" s="18" t="s">
        <v>79</v>
      </c>
    </row>
    <row r="4" s="1" customFormat="1" ht="24.96" customHeight="1">
      <c r="B4" s="21"/>
      <c r="D4" s="143" t="s">
        <v>174</v>
      </c>
      <c r="L4" s="21"/>
      <c r="M4" s="144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5" t="s">
        <v>16</v>
      </c>
      <c r="L6" s="21"/>
    </row>
    <row r="7" s="1" customFormat="1" ht="16.5" customHeight="1">
      <c r="B7" s="21"/>
      <c r="E7" s="146" t="str">
        <f>'Rekapitulace stavby'!K6</f>
        <v>Oprava přejezdů v obvodu Správy tratí Ústí nad Labem pro r. 2022</v>
      </c>
      <c r="F7" s="145"/>
      <c r="G7" s="145"/>
      <c r="H7" s="145"/>
      <c r="L7" s="21"/>
    </row>
    <row r="8" s="1" customFormat="1" ht="12" customHeight="1">
      <c r="B8" s="21"/>
      <c r="D8" s="145" t="s">
        <v>185</v>
      </c>
      <c r="L8" s="21"/>
    </row>
    <row r="9" s="2" customFormat="1" ht="16.5" customHeight="1">
      <c r="A9" s="39"/>
      <c r="B9" s="45"/>
      <c r="C9" s="39"/>
      <c r="D9" s="39"/>
      <c r="E9" s="146" t="s">
        <v>186</v>
      </c>
      <c r="F9" s="39"/>
      <c r="G9" s="39"/>
      <c r="H9" s="39"/>
      <c r="I9" s="39"/>
      <c r="J9" s="39"/>
      <c r="K9" s="39"/>
      <c r="L9" s="148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5" t="s">
        <v>187</v>
      </c>
      <c r="E10" s="39"/>
      <c r="F10" s="39"/>
      <c r="G10" s="39"/>
      <c r="H10" s="39"/>
      <c r="I10" s="39"/>
      <c r="J10" s="39"/>
      <c r="K10" s="39"/>
      <c r="L10" s="148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9" t="s">
        <v>485</v>
      </c>
      <c r="F11" s="39"/>
      <c r="G11" s="39"/>
      <c r="H11" s="39"/>
      <c r="I11" s="39"/>
      <c r="J11" s="39"/>
      <c r="K11" s="39"/>
      <c r="L11" s="14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5" t="s">
        <v>18</v>
      </c>
      <c r="E13" s="39"/>
      <c r="F13" s="134" t="s">
        <v>19</v>
      </c>
      <c r="G13" s="39"/>
      <c r="H13" s="39"/>
      <c r="I13" s="145" t="s">
        <v>20</v>
      </c>
      <c r="J13" s="134" t="s">
        <v>19</v>
      </c>
      <c r="K13" s="39"/>
      <c r="L13" s="14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5" t="s">
        <v>21</v>
      </c>
      <c r="E14" s="39"/>
      <c r="F14" s="134" t="s">
        <v>191</v>
      </c>
      <c r="G14" s="39"/>
      <c r="H14" s="39"/>
      <c r="I14" s="145" t="s">
        <v>23</v>
      </c>
      <c r="J14" s="150" t="str">
        <f>'Rekapitulace stavby'!AN8</f>
        <v>31. 8. 2021</v>
      </c>
      <c r="K14" s="39"/>
      <c r="L14" s="14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5" t="s">
        <v>25</v>
      </c>
      <c r="E16" s="39"/>
      <c r="F16" s="39"/>
      <c r="G16" s="39"/>
      <c r="H16" s="39"/>
      <c r="I16" s="145" t="s">
        <v>26</v>
      </c>
      <c r="J16" s="134" t="str">
        <f>IF('Rekapitulace stavby'!AN10="","",'Rekapitulace stavby'!AN10)</f>
        <v/>
      </c>
      <c r="K16" s="39"/>
      <c r="L16" s="14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tr">
        <f>IF('Rekapitulace stavby'!E11="","",'Rekapitulace stavby'!E11)</f>
        <v>Správa železnic, státní organizace</v>
      </c>
      <c r="F17" s="39"/>
      <c r="G17" s="39"/>
      <c r="H17" s="39"/>
      <c r="I17" s="145" t="s">
        <v>28</v>
      </c>
      <c r="J17" s="134" t="str">
        <f>IF('Rekapitulace stavby'!AN11="","",'Rekapitulace stavby'!AN11)</f>
        <v/>
      </c>
      <c r="K17" s="39"/>
      <c r="L17" s="14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5" t="s">
        <v>29</v>
      </c>
      <c r="E19" s="39"/>
      <c r="F19" s="39"/>
      <c r="G19" s="39"/>
      <c r="H19" s="39"/>
      <c r="I19" s="145" t="s">
        <v>26</v>
      </c>
      <c r="J19" s="34" t="str">
        <f>'Rekapitulace stavby'!AN13</f>
        <v>Vyplň údaj</v>
      </c>
      <c r="K19" s="39"/>
      <c r="L19" s="14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5" t="s">
        <v>28</v>
      </c>
      <c r="J20" s="34" t="str">
        <f>'Rekapitulace stavby'!AN14</f>
        <v>Vyplň údaj</v>
      </c>
      <c r="K20" s="39"/>
      <c r="L20" s="14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5" t="s">
        <v>31</v>
      </c>
      <c r="E22" s="39"/>
      <c r="F22" s="39"/>
      <c r="G22" s="39"/>
      <c r="H22" s="39"/>
      <c r="I22" s="145" t="s">
        <v>26</v>
      </c>
      <c r="J22" s="134" t="str">
        <f>IF('Rekapitulace stavby'!AN16="","",'Rekapitulace stavby'!AN16)</f>
        <v/>
      </c>
      <c r="K22" s="39"/>
      <c r="L22" s="14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tr">
        <f>IF('Rekapitulace stavby'!E17="","",'Rekapitulace stavby'!E17)</f>
        <v xml:space="preserve"> </v>
      </c>
      <c r="F23" s="39"/>
      <c r="G23" s="39"/>
      <c r="H23" s="39"/>
      <c r="I23" s="145" t="s">
        <v>28</v>
      </c>
      <c r="J23" s="134" t="str">
        <f>IF('Rekapitulace stavby'!AN17="","",'Rekapitulace stavby'!AN17)</f>
        <v/>
      </c>
      <c r="K23" s="39"/>
      <c r="L23" s="14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5" t="s">
        <v>33</v>
      </c>
      <c r="E25" s="39"/>
      <c r="F25" s="39"/>
      <c r="G25" s="39"/>
      <c r="H25" s="39"/>
      <c r="I25" s="145" t="s">
        <v>26</v>
      </c>
      <c r="J25" s="134" t="s">
        <v>19</v>
      </c>
      <c r="K25" s="39"/>
      <c r="L25" s="14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192</v>
      </c>
      <c r="F26" s="39"/>
      <c r="G26" s="39"/>
      <c r="H26" s="39"/>
      <c r="I26" s="145" t="s">
        <v>28</v>
      </c>
      <c r="J26" s="134" t="s">
        <v>19</v>
      </c>
      <c r="K26" s="39"/>
      <c r="L26" s="14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8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5" t="s">
        <v>35</v>
      </c>
      <c r="E28" s="39"/>
      <c r="F28" s="39"/>
      <c r="G28" s="39"/>
      <c r="H28" s="39"/>
      <c r="I28" s="39"/>
      <c r="J28" s="39"/>
      <c r="K28" s="39"/>
      <c r="L28" s="14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1"/>
      <c r="B29" s="152"/>
      <c r="C29" s="151"/>
      <c r="D29" s="151"/>
      <c r="E29" s="153" t="s">
        <v>19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5"/>
      <c r="J31" s="155"/>
      <c r="K31" s="155"/>
      <c r="L31" s="148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6" t="s">
        <v>37</v>
      </c>
      <c r="E32" s="39"/>
      <c r="F32" s="39"/>
      <c r="G32" s="39"/>
      <c r="H32" s="39"/>
      <c r="I32" s="39"/>
      <c r="J32" s="157">
        <f>ROUND(J86, 2)</f>
        <v>0</v>
      </c>
      <c r="K32" s="39"/>
      <c r="L32" s="14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5"/>
      <c r="E33" s="155"/>
      <c r="F33" s="155"/>
      <c r="G33" s="155"/>
      <c r="H33" s="155"/>
      <c r="I33" s="155"/>
      <c r="J33" s="155"/>
      <c r="K33" s="155"/>
      <c r="L33" s="14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8" t="s">
        <v>39</v>
      </c>
      <c r="G34" s="39"/>
      <c r="H34" s="39"/>
      <c r="I34" s="158" t="s">
        <v>38</v>
      </c>
      <c r="J34" s="158" t="s">
        <v>40</v>
      </c>
      <c r="K34" s="39"/>
      <c r="L34" s="14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47" t="s">
        <v>41</v>
      </c>
      <c r="E35" s="145" t="s">
        <v>42</v>
      </c>
      <c r="F35" s="159">
        <f>ROUND((SUM(BE86:BE90)),  2)</f>
        <v>0</v>
      </c>
      <c r="G35" s="39"/>
      <c r="H35" s="39"/>
      <c r="I35" s="160">
        <v>0.20999999999999999</v>
      </c>
      <c r="J35" s="159">
        <f>ROUND(((SUM(BE86:BE90))*I35),  2)</f>
        <v>0</v>
      </c>
      <c r="K35" s="39"/>
      <c r="L35" s="14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5" t="s">
        <v>43</v>
      </c>
      <c r="F36" s="159">
        <f>ROUND((SUM(BF86:BF90)),  2)</f>
        <v>0</v>
      </c>
      <c r="G36" s="39"/>
      <c r="H36" s="39"/>
      <c r="I36" s="160">
        <v>0.14999999999999999</v>
      </c>
      <c r="J36" s="159">
        <f>ROUND(((SUM(BF86:BF90))*I36),  2)</f>
        <v>0</v>
      </c>
      <c r="K36" s="39"/>
      <c r="L36" s="14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5" t="s">
        <v>44</v>
      </c>
      <c r="F37" s="159">
        <f>ROUND((SUM(BG86:BG90)),  2)</f>
        <v>0</v>
      </c>
      <c r="G37" s="39"/>
      <c r="H37" s="39"/>
      <c r="I37" s="160">
        <v>0.20999999999999999</v>
      </c>
      <c r="J37" s="159">
        <f>0</f>
        <v>0</v>
      </c>
      <c r="K37" s="39"/>
      <c r="L37" s="14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5" t="s">
        <v>45</v>
      </c>
      <c r="F38" s="159">
        <f>ROUND((SUM(BH86:BH90)),  2)</f>
        <v>0</v>
      </c>
      <c r="G38" s="39"/>
      <c r="H38" s="39"/>
      <c r="I38" s="160">
        <v>0.14999999999999999</v>
      </c>
      <c r="J38" s="159">
        <f>0</f>
        <v>0</v>
      </c>
      <c r="K38" s="39"/>
      <c r="L38" s="14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5" t="s">
        <v>46</v>
      </c>
      <c r="F39" s="159">
        <f>ROUND((SUM(BI86:BI90)),  2)</f>
        <v>0</v>
      </c>
      <c r="G39" s="39"/>
      <c r="H39" s="39"/>
      <c r="I39" s="160">
        <v>0</v>
      </c>
      <c r="J39" s="159">
        <f>0</f>
        <v>0</v>
      </c>
      <c r="K39" s="39"/>
      <c r="L39" s="14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1"/>
      <c r="D41" s="162" t="s">
        <v>47</v>
      </c>
      <c r="E41" s="163"/>
      <c r="F41" s="163"/>
      <c r="G41" s="164" t="s">
        <v>48</v>
      </c>
      <c r="H41" s="165" t="s">
        <v>49</v>
      </c>
      <c r="I41" s="163"/>
      <c r="J41" s="166">
        <f>SUM(J32:J39)</f>
        <v>0</v>
      </c>
      <c r="K41" s="167"/>
      <c r="L41" s="148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8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8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193</v>
      </c>
      <c r="D47" s="41"/>
      <c r="E47" s="41"/>
      <c r="F47" s="41"/>
      <c r="G47" s="41"/>
      <c r="H47" s="41"/>
      <c r="I47" s="41"/>
      <c r="J47" s="41"/>
      <c r="K47" s="41"/>
      <c r="L47" s="148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2" t="str">
        <f>E7</f>
        <v>Oprava přejezdů v obvodu Správy tratí Ústí nad Labem pro r. 2022</v>
      </c>
      <c r="F50" s="33"/>
      <c r="G50" s="33"/>
      <c r="H50" s="33"/>
      <c r="I50" s="41"/>
      <c r="J50" s="41"/>
      <c r="K50" s="41"/>
      <c r="L50" s="14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185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2" t="s">
        <v>186</v>
      </c>
      <c r="F52" s="41"/>
      <c r="G52" s="41"/>
      <c r="H52" s="41"/>
      <c r="I52" s="41"/>
      <c r="J52" s="41"/>
      <c r="K52" s="41"/>
      <c r="L52" s="14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187</v>
      </c>
      <c r="D53" s="41"/>
      <c r="E53" s="41"/>
      <c r="F53" s="41"/>
      <c r="G53" s="41"/>
      <c r="H53" s="41"/>
      <c r="I53" s="41"/>
      <c r="J53" s="41"/>
      <c r="K53" s="41"/>
      <c r="L53" s="148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∑ - Materiál dodávaný objednatelem (TO Roudnice n. L.) - NEOCEŇOVAT</v>
      </c>
      <c r="F54" s="41"/>
      <c r="G54" s="41"/>
      <c r="H54" s="41"/>
      <c r="I54" s="41"/>
      <c r="J54" s="41"/>
      <c r="K54" s="41"/>
      <c r="L54" s="148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8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Obvod ST Ústí n.L.</v>
      </c>
      <c r="G56" s="41"/>
      <c r="H56" s="41"/>
      <c r="I56" s="33" t="s">
        <v>23</v>
      </c>
      <c r="J56" s="73" t="str">
        <f>IF(J14="","",J14)</f>
        <v>31. 8. 2021</v>
      </c>
      <c r="K56" s="41"/>
      <c r="L56" s="14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Správa železnic, státní organizace</v>
      </c>
      <c r="G58" s="41"/>
      <c r="H58" s="41"/>
      <c r="I58" s="33" t="s">
        <v>31</v>
      </c>
      <c r="J58" s="37" t="str">
        <f>E23</f>
        <v xml:space="preserve"> </v>
      </c>
      <c r="K58" s="41"/>
      <c r="L58" s="14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33</v>
      </c>
      <c r="J59" s="37" t="str">
        <f>E26</f>
        <v>Jan Seemann</v>
      </c>
      <c r="K59" s="41"/>
      <c r="L59" s="14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8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4" t="s">
        <v>194</v>
      </c>
      <c r="D61" s="175"/>
      <c r="E61" s="175"/>
      <c r="F61" s="175"/>
      <c r="G61" s="175"/>
      <c r="H61" s="175"/>
      <c r="I61" s="175"/>
      <c r="J61" s="176" t="s">
        <v>195</v>
      </c>
      <c r="K61" s="175"/>
      <c r="L61" s="148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8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7" t="s">
        <v>69</v>
      </c>
      <c r="D63" s="41"/>
      <c r="E63" s="41"/>
      <c r="F63" s="41"/>
      <c r="G63" s="41"/>
      <c r="H63" s="41"/>
      <c r="I63" s="41"/>
      <c r="J63" s="103">
        <f>J86</f>
        <v>0</v>
      </c>
      <c r="K63" s="41"/>
      <c r="L63" s="148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196</v>
      </c>
    </row>
    <row r="64" s="9" customFormat="1" ht="24.96" customHeight="1">
      <c r="A64" s="9"/>
      <c r="B64" s="178"/>
      <c r="C64" s="179"/>
      <c r="D64" s="180" t="s">
        <v>486</v>
      </c>
      <c r="E64" s="181"/>
      <c r="F64" s="181"/>
      <c r="G64" s="181"/>
      <c r="H64" s="181"/>
      <c r="I64" s="181"/>
      <c r="J64" s="182">
        <f>J87</f>
        <v>0</v>
      </c>
      <c r="K64" s="179"/>
      <c r="L64" s="18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48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48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48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212</v>
      </c>
      <c r="D71" s="41"/>
      <c r="E71" s="41"/>
      <c r="F71" s="41"/>
      <c r="G71" s="41"/>
      <c r="H71" s="41"/>
      <c r="I71" s="41"/>
      <c r="J71" s="41"/>
      <c r="K71" s="41"/>
      <c r="L71" s="148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48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48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72" t="str">
        <f>E7</f>
        <v>Oprava přejezdů v obvodu Správy tratí Ústí nad Labem pro r. 2022</v>
      </c>
      <c r="F74" s="33"/>
      <c r="G74" s="33"/>
      <c r="H74" s="33"/>
      <c r="I74" s="41"/>
      <c r="J74" s="41"/>
      <c r="K74" s="41"/>
      <c r="L74" s="148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1" customFormat="1" ht="12" customHeight="1">
      <c r="B75" s="22"/>
      <c r="C75" s="33" t="s">
        <v>185</v>
      </c>
      <c r="D75" s="23"/>
      <c r="E75" s="23"/>
      <c r="F75" s="23"/>
      <c r="G75" s="23"/>
      <c r="H75" s="23"/>
      <c r="I75" s="23"/>
      <c r="J75" s="23"/>
      <c r="K75" s="23"/>
      <c r="L75" s="21"/>
    </row>
    <row r="76" s="2" customFormat="1" ht="16.5" customHeight="1">
      <c r="A76" s="39"/>
      <c r="B76" s="40"/>
      <c r="C76" s="41"/>
      <c r="D76" s="41"/>
      <c r="E76" s="172" t="s">
        <v>186</v>
      </c>
      <c r="F76" s="41"/>
      <c r="G76" s="41"/>
      <c r="H76" s="41"/>
      <c r="I76" s="41"/>
      <c r="J76" s="41"/>
      <c r="K76" s="41"/>
      <c r="L76" s="148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187</v>
      </c>
      <c r="D77" s="41"/>
      <c r="E77" s="41"/>
      <c r="F77" s="41"/>
      <c r="G77" s="41"/>
      <c r="H77" s="41"/>
      <c r="I77" s="41"/>
      <c r="J77" s="41"/>
      <c r="K77" s="41"/>
      <c r="L77" s="148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70" t="str">
        <f>E11</f>
        <v>∑ - Materiál dodávaný objednatelem (TO Roudnice n. L.) - NEOCEŇOVAT</v>
      </c>
      <c r="F78" s="41"/>
      <c r="G78" s="41"/>
      <c r="H78" s="41"/>
      <c r="I78" s="41"/>
      <c r="J78" s="41"/>
      <c r="K78" s="41"/>
      <c r="L78" s="148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48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21</v>
      </c>
      <c r="D80" s="41"/>
      <c r="E80" s="41"/>
      <c r="F80" s="28" t="str">
        <f>F14</f>
        <v>Obvod ST Ústí n.L.</v>
      </c>
      <c r="G80" s="41"/>
      <c r="H80" s="41"/>
      <c r="I80" s="33" t="s">
        <v>23</v>
      </c>
      <c r="J80" s="73" t="str">
        <f>IF(J14="","",J14)</f>
        <v>31. 8. 2021</v>
      </c>
      <c r="K80" s="41"/>
      <c r="L80" s="148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8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25</v>
      </c>
      <c r="D82" s="41"/>
      <c r="E82" s="41"/>
      <c r="F82" s="28" t="str">
        <f>E17</f>
        <v>Správa železnic, státní organizace</v>
      </c>
      <c r="G82" s="41"/>
      <c r="H82" s="41"/>
      <c r="I82" s="33" t="s">
        <v>31</v>
      </c>
      <c r="J82" s="37" t="str">
        <f>E23</f>
        <v xml:space="preserve"> </v>
      </c>
      <c r="K82" s="41"/>
      <c r="L82" s="148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29</v>
      </c>
      <c r="D83" s="41"/>
      <c r="E83" s="41"/>
      <c r="F83" s="28" t="str">
        <f>IF(E20="","",E20)</f>
        <v>Vyplň údaj</v>
      </c>
      <c r="G83" s="41"/>
      <c r="H83" s="41"/>
      <c r="I83" s="33" t="s">
        <v>33</v>
      </c>
      <c r="J83" s="37" t="str">
        <f>E26</f>
        <v>Jan Seemann</v>
      </c>
      <c r="K83" s="41"/>
      <c r="L83" s="148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8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1" customFormat="1" ht="29.28" customHeight="1">
      <c r="A85" s="189"/>
      <c r="B85" s="190"/>
      <c r="C85" s="191" t="s">
        <v>213</v>
      </c>
      <c r="D85" s="192" t="s">
        <v>56</v>
      </c>
      <c r="E85" s="192" t="s">
        <v>52</v>
      </c>
      <c r="F85" s="192" t="s">
        <v>53</v>
      </c>
      <c r="G85" s="192" t="s">
        <v>214</v>
      </c>
      <c r="H85" s="192" t="s">
        <v>215</v>
      </c>
      <c r="I85" s="192" t="s">
        <v>216</v>
      </c>
      <c r="J85" s="192" t="s">
        <v>195</v>
      </c>
      <c r="K85" s="193" t="s">
        <v>217</v>
      </c>
      <c r="L85" s="194"/>
      <c r="M85" s="93" t="s">
        <v>19</v>
      </c>
      <c r="N85" s="94" t="s">
        <v>41</v>
      </c>
      <c r="O85" s="94" t="s">
        <v>218</v>
      </c>
      <c r="P85" s="94" t="s">
        <v>219</v>
      </c>
      <c r="Q85" s="94" t="s">
        <v>220</v>
      </c>
      <c r="R85" s="94" t="s">
        <v>221</v>
      </c>
      <c r="S85" s="94" t="s">
        <v>222</v>
      </c>
      <c r="T85" s="95" t="s">
        <v>223</v>
      </c>
      <c r="U85" s="189"/>
      <c r="V85" s="189"/>
      <c r="W85" s="189"/>
      <c r="X85" s="189"/>
      <c r="Y85" s="189"/>
      <c r="Z85" s="189"/>
      <c r="AA85" s="189"/>
      <c r="AB85" s="189"/>
      <c r="AC85" s="189"/>
      <c r="AD85" s="189"/>
      <c r="AE85" s="189"/>
    </row>
    <row r="86" s="2" customFormat="1" ht="22.8" customHeight="1">
      <c r="A86" s="39"/>
      <c r="B86" s="40"/>
      <c r="C86" s="100" t="s">
        <v>224</v>
      </c>
      <c r="D86" s="41"/>
      <c r="E86" s="41"/>
      <c r="F86" s="41"/>
      <c r="G86" s="41"/>
      <c r="H86" s="41"/>
      <c r="I86" s="41"/>
      <c r="J86" s="195">
        <f>BK86</f>
        <v>0</v>
      </c>
      <c r="K86" s="41"/>
      <c r="L86" s="45"/>
      <c r="M86" s="96"/>
      <c r="N86" s="196"/>
      <c r="O86" s="97"/>
      <c r="P86" s="197">
        <f>P87</f>
        <v>0</v>
      </c>
      <c r="Q86" s="97"/>
      <c r="R86" s="197">
        <f>R87</f>
        <v>8.3273200000000003</v>
      </c>
      <c r="S86" s="97"/>
      <c r="T86" s="198">
        <f>T87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70</v>
      </c>
      <c r="AU86" s="18" t="s">
        <v>196</v>
      </c>
      <c r="BK86" s="199">
        <f>BK87</f>
        <v>0</v>
      </c>
    </row>
    <row r="87" s="12" customFormat="1" ht="25.92" customHeight="1">
      <c r="A87" s="12"/>
      <c r="B87" s="200"/>
      <c r="C87" s="201"/>
      <c r="D87" s="202" t="s">
        <v>70</v>
      </c>
      <c r="E87" s="203" t="s">
        <v>487</v>
      </c>
      <c r="F87" s="203" t="s">
        <v>488</v>
      </c>
      <c r="G87" s="201"/>
      <c r="H87" s="201"/>
      <c r="I87" s="204"/>
      <c r="J87" s="205">
        <f>BK87</f>
        <v>0</v>
      </c>
      <c r="K87" s="201"/>
      <c r="L87" s="206"/>
      <c r="M87" s="207"/>
      <c r="N87" s="208"/>
      <c r="O87" s="208"/>
      <c r="P87" s="209">
        <f>SUM(P88:P90)</f>
        <v>0</v>
      </c>
      <c r="Q87" s="208"/>
      <c r="R87" s="209">
        <f>SUM(R88:R90)</f>
        <v>8.3273200000000003</v>
      </c>
      <c r="S87" s="208"/>
      <c r="T87" s="210">
        <f>SUM(T88:T90)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11" t="s">
        <v>122</v>
      </c>
      <c r="AT87" s="212" t="s">
        <v>70</v>
      </c>
      <c r="AU87" s="212" t="s">
        <v>71</v>
      </c>
      <c r="AY87" s="211" t="s">
        <v>227</v>
      </c>
      <c r="BK87" s="213">
        <f>SUM(BK88:BK90)</f>
        <v>0</v>
      </c>
    </row>
    <row r="88" s="2" customFormat="1" ht="16.5" customHeight="1">
      <c r="A88" s="39"/>
      <c r="B88" s="40"/>
      <c r="C88" s="266" t="s">
        <v>75</v>
      </c>
      <c r="D88" s="266" t="s">
        <v>328</v>
      </c>
      <c r="E88" s="267" t="s">
        <v>489</v>
      </c>
      <c r="F88" s="268" t="s">
        <v>490</v>
      </c>
      <c r="G88" s="269" t="s">
        <v>180</v>
      </c>
      <c r="H88" s="270">
        <v>120</v>
      </c>
      <c r="I88" s="271"/>
      <c r="J88" s="272">
        <f>ROUND(I88*H88,2)</f>
        <v>0</v>
      </c>
      <c r="K88" s="268" t="s">
        <v>232</v>
      </c>
      <c r="L88" s="273"/>
      <c r="M88" s="274" t="s">
        <v>19</v>
      </c>
      <c r="N88" s="275" t="s">
        <v>42</v>
      </c>
      <c r="O88" s="85"/>
      <c r="P88" s="225">
        <f>O88*H88</f>
        <v>0</v>
      </c>
      <c r="Q88" s="225">
        <v>0.06003</v>
      </c>
      <c r="R88" s="225">
        <f>Q88*H88</f>
        <v>7.2035999999999998</v>
      </c>
      <c r="S88" s="225">
        <v>0</v>
      </c>
      <c r="T88" s="226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27" t="s">
        <v>331</v>
      </c>
      <c r="AT88" s="227" t="s">
        <v>328</v>
      </c>
      <c r="AU88" s="227" t="s">
        <v>75</v>
      </c>
      <c r="AY88" s="18" t="s">
        <v>227</v>
      </c>
      <c r="BE88" s="228">
        <f>IF(N88="základní",J88,0)</f>
        <v>0</v>
      </c>
      <c r="BF88" s="228">
        <f>IF(N88="snížená",J88,0)</f>
        <v>0</v>
      </c>
      <c r="BG88" s="228">
        <f>IF(N88="zákl. přenesená",J88,0)</f>
        <v>0</v>
      </c>
      <c r="BH88" s="228">
        <f>IF(N88="sníž. přenesená",J88,0)</f>
        <v>0</v>
      </c>
      <c r="BI88" s="228">
        <f>IF(N88="nulová",J88,0)</f>
        <v>0</v>
      </c>
      <c r="BJ88" s="18" t="s">
        <v>75</v>
      </c>
      <c r="BK88" s="228">
        <f>ROUND(I88*H88,2)</f>
        <v>0</v>
      </c>
      <c r="BL88" s="18" t="s">
        <v>331</v>
      </c>
      <c r="BM88" s="227" t="s">
        <v>491</v>
      </c>
    </row>
    <row r="89" s="13" customFormat="1">
      <c r="A89" s="13"/>
      <c r="B89" s="234"/>
      <c r="C89" s="235"/>
      <c r="D89" s="229" t="s">
        <v>242</v>
      </c>
      <c r="E89" s="236" t="s">
        <v>19</v>
      </c>
      <c r="F89" s="237" t="s">
        <v>492</v>
      </c>
      <c r="G89" s="235"/>
      <c r="H89" s="238">
        <v>120</v>
      </c>
      <c r="I89" s="239"/>
      <c r="J89" s="235"/>
      <c r="K89" s="235"/>
      <c r="L89" s="240"/>
      <c r="M89" s="241"/>
      <c r="N89" s="242"/>
      <c r="O89" s="242"/>
      <c r="P89" s="242"/>
      <c r="Q89" s="242"/>
      <c r="R89" s="242"/>
      <c r="S89" s="242"/>
      <c r="T89" s="24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44" t="s">
        <v>242</v>
      </c>
      <c r="AU89" s="244" t="s">
        <v>75</v>
      </c>
      <c r="AV89" s="13" t="s">
        <v>79</v>
      </c>
      <c r="AW89" s="13" t="s">
        <v>32</v>
      </c>
      <c r="AX89" s="13" t="s">
        <v>75</v>
      </c>
      <c r="AY89" s="244" t="s">
        <v>227</v>
      </c>
    </row>
    <row r="90" s="2" customFormat="1" ht="16.5" customHeight="1">
      <c r="A90" s="39"/>
      <c r="B90" s="40"/>
      <c r="C90" s="266" t="s">
        <v>79</v>
      </c>
      <c r="D90" s="266" t="s">
        <v>328</v>
      </c>
      <c r="E90" s="267" t="s">
        <v>493</v>
      </c>
      <c r="F90" s="268" t="s">
        <v>494</v>
      </c>
      <c r="G90" s="269" t="s">
        <v>238</v>
      </c>
      <c r="H90" s="270">
        <v>4</v>
      </c>
      <c r="I90" s="271"/>
      <c r="J90" s="272">
        <f>ROUND(I90*H90,2)</f>
        <v>0</v>
      </c>
      <c r="K90" s="268" t="s">
        <v>232</v>
      </c>
      <c r="L90" s="273"/>
      <c r="M90" s="281" t="s">
        <v>19</v>
      </c>
      <c r="N90" s="282" t="s">
        <v>42</v>
      </c>
      <c r="O90" s="278"/>
      <c r="P90" s="279">
        <f>O90*H90</f>
        <v>0</v>
      </c>
      <c r="Q90" s="279">
        <v>0.28093000000000001</v>
      </c>
      <c r="R90" s="279">
        <f>Q90*H90</f>
        <v>1.1237200000000001</v>
      </c>
      <c r="S90" s="279">
        <v>0</v>
      </c>
      <c r="T90" s="280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27" t="s">
        <v>274</v>
      </c>
      <c r="AT90" s="227" t="s">
        <v>328</v>
      </c>
      <c r="AU90" s="227" t="s">
        <v>75</v>
      </c>
      <c r="AY90" s="18" t="s">
        <v>227</v>
      </c>
      <c r="BE90" s="228">
        <f>IF(N90="základní",J90,0)</f>
        <v>0</v>
      </c>
      <c r="BF90" s="228">
        <f>IF(N90="snížená",J90,0)</f>
        <v>0</v>
      </c>
      <c r="BG90" s="228">
        <f>IF(N90="zákl. přenesená",J90,0)</f>
        <v>0</v>
      </c>
      <c r="BH90" s="228">
        <f>IF(N90="sníž. přenesená",J90,0)</f>
        <v>0</v>
      </c>
      <c r="BI90" s="228">
        <f>IF(N90="nulová",J90,0)</f>
        <v>0</v>
      </c>
      <c r="BJ90" s="18" t="s">
        <v>75</v>
      </c>
      <c r="BK90" s="228">
        <f>ROUND(I90*H90,2)</f>
        <v>0</v>
      </c>
      <c r="BL90" s="18" t="s">
        <v>122</v>
      </c>
      <c r="BM90" s="227" t="s">
        <v>495</v>
      </c>
    </row>
    <row r="91" s="2" customFormat="1" ht="6.96" customHeight="1">
      <c r="A91" s="39"/>
      <c r="B91" s="60"/>
      <c r="C91" s="61"/>
      <c r="D91" s="61"/>
      <c r="E91" s="61"/>
      <c r="F91" s="61"/>
      <c r="G91" s="61"/>
      <c r="H91" s="61"/>
      <c r="I91" s="61"/>
      <c r="J91" s="61"/>
      <c r="K91" s="61"/>
      <c r="L91" s="45"/>
      <c r="M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</sheetData>
  <sheetProtection sheet="1" autoFilter="0" formatColumns="0" formatRows="0" objects="1" scenarios="1" spinCount="100000" saltValue="4d7fde3GuzfBSwXaFIEZgANwnkjlLUoOusszZiA2qJ9T+qiva6PxtyIs5VOakJF04BXlhDLdLCPQHlSLeqy89Q==" hashValue="Zw9EZVBIsiCm5Kr4QYrHfjUSqpUDNzxkxZDyaKOsCX6Lo+B7/6IrhzPNQ8u0PXS8AhPll9WPrSLPZCh4eafgTA==" algorithmName="SHA-512" password="CC35"/>
  <autoFilter ref="C85:K9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101</v>
      </c>
      <c r="AZ2" s="140" t="s">
        <v>496</v>
      </c>
      <c r="BA2" s="140" t="s">
        <v>497</v>
      </c>
      <c r="BB2" s="140" t="s">
        <v>172</v>
      </c>
      <c r="BC2" s="140" t="s">
        <v>498</v>
      </c>
      <c r="BD2" s="140" t="s">
        <v>79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1"/>
      <c r="AT3" s="18" t="s">
        <v>79</v>
      </c>
      <c r="AZ3" s="140" t="s">
        <v>499</v>
      </c>
      <c r="BA3" s="140" t="s">
        <v>500</v>
      </c>
      <c r="BB3" s="140" t="s">
        <v>180</v>
      </c>
      <c r="BC3" s="140" t="s">
        <v>501</v>
      </c>
      <c r="BD3" s="140" t="s">
        <v>87</v>
      </c>
    </row>
    <row r="4" s="1" customFormat="1" ht="24.96" customHeight="1">
      <c r="B4" s="21"/>
      <c r="D4" s="143" t="s">
        <v>174</v>
      </c>
      <c r="L4" s="21"/>
      <c r="M4" s="144" t="s">
        <v>10</v>
      </c>
      <c r="AT4" s="18" t="s">
        <v>4</v>
      </c>
      <c r="AZ4" s="140" t="s">
        <v>166</v>
      </c>
      <c r="BA4" s="140" t="s">
        <v>167</v>
      </c>
      <c r="BB4" s="140" t="s">
        <v>168</v>
      </c>
      <c r="BC4" s="140" t="s">
        <v>502</v>
      </c>
      <c r="BD4" s="140" t="s">
        <v>79</v>
      </c>
    </row>
    <row r="5" s="1" customFormat="1" ht="6.96" customHeight="1">
      <c r="B5" s="21"/>
      <c r="L5" s="21"/>
      <c r="AZ5" s="140" t="s">
        <v>320</v>
      </c>
      <c r="BA5" s="140" t="s">
        <v>503</v>
      </c>
      <c r="BB5" s="140" t="s">
        <v>19</v>
      </c>
      <c r="BC5" s="140" t="s">
        <v>502</v>
      </c>
      <c r="BD5" s="140" t="s">
        <v>79</v>
      </c>
    </row>
    <row r="6" s="1" customFormat="1" ht="12" customHeight="1">
      <c r="B6" s="21"/>
      <c r="D6" s="145" t="s">
        <v>16</v>
      </c>
      <c r="L6" s="21"/>
      <c r="AZ6" s="140" t="s">
        <v>170</v>
      </c>
      <c r="BA6" s="140" t="s">
        <v>171</v>
      </c>
      <c r="BB6" s="140" t="s">
        <v>172</v>
      </c>
      <c r="BC6" s="140" t="s">
        <v>504</v>
      </c>
      <c r="BD6" s="140" t="s">
        <v>79</v>
      </c>
    </row>
    <row r="7" s="1" customFormat="1" ht="16.5" customHeight="1">
      <c r="B7" s="21"/>
      <c r="E7" s="146" t="str">
        <f>'Rekapitulace stavby'!K6</f>
        <v>Oprava přejezdů v obvodu Správy tratí Ústí nad Labem pro r. 2022</v>
      </c>
      <c r="F7" s="145"/>
      <c r="G7" s="145"/>
      <c r="H7" s="145"/>
      <c r="L7" s="21"/>
      <c r="AZ7" s="140" t="s">
        <v>175</v>
      </c>
      <c r="BA7" s="140" t="s">
        <v>505</v>
      </c>
      <c r="BB7" s="140" t="s">
        <v>19</v>
      </c>
      <c r="BC7" s="140" t="s">
        <v>506</v>
      </c>
      <c r="BD7" s="140" t="s">
        <v>79</v>
      </c>
    </row>
    <row r="8">
      <c r="B8" s="21"/>
      <c r="D8" s="145" t="s">
        <v>185</v>
      </c>
      <c r="L8" s="21"/>
      <c r="AZ8" s="140" t="s">
        <v>182</v>
      </c>
      <c r="BA8" s="140" t="s">
        <v>183</v>
      </c>
      <c r="BB8" s="140" t="s">
        <v>180</v>
      </c>
      <c r="BC8" s="140" t="s">
        <v>184</v>
      </c>
      <c r="BD8" s="140" t="s">
        <v>79</v>
      </c>
    </row>
    <row r="9" s="1" customFormat="1" ht="16.5" customHeight="1">
      <c r="B9" s="21"/>
      <c r="E9" s="146" t="s">
        <v>507</v>
      </c>
      <c r="F9" s="1"/>
      <c r="G9" s="1"/>
      <c r="H9" s="1"/>
      <c r="L9" s="21"/>
    </row>
    <row r="10" s="1" customFormat="1" ht="12" customHeight="1">
      <c r="B10" s="21"/>
      <c r="D10" s="145" t="s">
        <v>187</v>
      </c>
      <c r="L10" s="21"/>
    </row>
    <row r="11" s="2" customFormat="1" ht="16.5" customHeight="1">
      <c r="A11" s="39"/>
      <c r="B11" s="45"/>
      <c r="C11" s="39"/>
      <c r="D11" s="39"/>
      <c r="E11" s="147" t="s">
        <v>508</v>
      </c>
      <c r="F11" s="39"/>
      <c r="G11" s="39"/>
      <c r="H11" s="39"/>
      <c r="I11" s="39"/>
      <c r="J11" s="39"/>
      <c r="K11" s="39"/>
      <c r="L11" s="14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5" t="s">
        <v>189</v>
      </c>
      <c r="E12" s="39"/>
      <c r="F12" s="39"/>
      <c r="G12" s="39"/>
      <c r="H12" s="39"/>
      <c r="I12" s="39"/>
      <c r="J12" s="39"/>
      <c r="K12" s="39"/>
      <c r="L12" s="14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49" t="s">
        <v>509</v>
      </c>
      <c r="F13" s="39"/>
      <c r="G13" s="39"/>
      <c r="H13" s="39"/>
      <c r="I13" s="39"/>
      <c r="J13" s="39"/>
      <c r="K13" s="39"/>
      <c r="L13" s="14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14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45" t="s">
        <v>18</v>
      </c>
      <c r="E15" s="39"/>
      <c r="F15" s="134" t="s">
        <v>19</v>
      </c>
      <c r="G15" s="39"/>
      <c r="H15" s="39"/>
      <c r="I15" s="145" t="s">
        <v>20</v>
      </c>
      <c r="J15" s="134" t="s">
        <v>19</v>
      </c>
      <c r="K15" s="39"/>
      <c r="L15" s="14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5" t="s">
        <v>21</v>
      </c>
      <c r="E16" s="39"/>
      <c r="F16" s="134" t="s">
        <v>191</v>
      </c>
      <c r="G16" s="39"/>
      <c r="H16" s="39"/>
      <c r="I16" s="145" t="s">
        <v>23</v>
      </c>
      <c r="J16" s="150" t="str">
        <f>'Rekapitulace stavby'!AN8</f>
        <v>31. 8. 2021</v>
      </c>
      <c r="K16" s="39"/>
      <c r="L16" s="14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14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45" t="s">
        <v>25</v>
      </c>
      <c r="E18" s="39"/>
      <c r="F18" s="39"/>
      <c r="G18" s="39"/>
      <c r="H18" s="39"/>
      <c r="I18" s="145" t="s">
        <v>26</v>
      </c>
      <c r="J18" s="134" t="str">
        <f>IF('Rekapitulace stavby'!AN10="","",'Rekapitulace stavby'!AN10)</f>
        <v/>
      </c>
      <c r="K18" s="39"/>
      <c r="L18" s="14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4" t="str">
        <f>IF('Rekapitulace stavby'!E11="","",'Rekapitulace stavby'!E11)</f>
        <v>Správa železnic, státní organizace</v>
      </c>
      <c r="F19" s="39"/>
      <c r="G19" s="39"/>
      <c r="H19" s="39"/>
      <c r="I19" s="145" t="s">
        <v>28</v>
      </c>
      <c r="J19" s="134" t="str">
        <f>IF('Rekapitulace stavby'!AN11="","",'Rekapitulace stavby'!AN11)</f>
        <v/>
      </c>
      <c r="K19" s="39"/>
      <c r="L19" s="14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14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45" t="s">
        <v>29</v>
      </c>
      <c r="E21" s="39"/>
      <c r="F21" s="39"/>
      <c r="G21" s="39"/>
      <c r="H21" s="39"/>
      <c r="I21" s="145" t="s">
        <v>26</v>
      </c>
      <c r="J21" s="34" t="str">
        <f>'Rekapitulace stavby'!AN13</f>
        <v>Vyplň údaj</v>
      </c>
      <c r="K21" s="39"/>
      <c r="L21" s="14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34"/>
      <c r="G22" s="134"/>
      <c r="H22" s="134"/>
      <c r="I22" s="145" t="s">
        <v>28</v>
      </c>
      <c r="J22" s="34" t="str">
        <f>'Rekapitulace stavby'!AN14</f>
        <v>Vyplň údaj</v>
      </c>
      <c r="K22" s="39"/>
      <c r="L22" s="14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14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45" t="s">
        <v>31</v>
      </c>
      <c r="E24" s="39"/>
      <c r="F24" s="39"/>
      <c r="G24" s="39"/>
      <c r="H24" s="39"/>
      <c r="I24" s="145" t="s">
        <v>26</v>
      </c>
      <c r="J24" s="134" t="str">
        <f>IF('Rekapitulace stavby'!AN16="","",'Rekapitulace stavby'!AN16)</f>
        <v/>
      </c>
      <c r="K24" s="39"/>
      <c r="L24" s="14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34" t="str">
        <f>IF('Rekapitulace stavby'!E17="","",'Rekapitulace stavby'!E17)</f>
        <v xml:space="preserve"> </v>
      </c>
      <c r="F25" s="39"/>
      <c r="G25" s="39"/>
      <c r="H25" s="39"/>
      <c r="I25" s="145" t="s">
        <v>28</v>
      </c>
      <c r="J25" s="134" t="str">
        <f>IF('Rekapitulace stavby'!AN17="","",'Rekapitulace stavby'!AN17)</f>
        <v/>
      </c>
      <c r="K25" s="39"/>
      <c r="L25" s="14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14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45" t="s">
        <v>33</v>
      </c>
      <c r="E27" s="39"/>
      <c r="F27" s="39"/>
      <c r="G27" s="39"/>
      <c r="H27" s="39"/>
      <c r="I27" s="145" t="s">
        <v>26</v>
      </c>
      <c r="J27" s="134" t="s">
        <v>19</v>
      </c>
      <c r="K27" s="39"/>
      <c r="L27" s="148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34" t="s">
        <v>192</v>
      </c>
      <c r="F28" s="39"/>
      <c r="G28" s="39"/>
      <c r="H28" s="39"/>
      <c r="I28" s="145" t="s">
        <v>28</v>
      </c>
      <c r="J28" s="134" t="s">
        <v>19</v>
      </c>
      <c r="K28" s="39"/>
      <c r="L28" s="14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148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45" t="s">
        <v>35</v>
      </c>
      <c r="E30" s="39"/>
      <c r="F30" s="39"/>
      <c r="G30" s="39"/>
      <c r="H30" s="39"/>
      <c r="I30" s="39"/>
      <c r="J30" s="39"/>
      <c r="K30" s="39"/>
      <c r="L30" s="14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5" customHeight="1">
      <c r="A31" s="151"/>
      <c r="B31" s="152"/>
      <c r="C31" s="151"/>
      <c r="D31" s="151"/>
      <c r="E31" s="153" t="s">
        <v>19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14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5"/>
      <c r="E33" s="155"/>
      <c r="F33" s="155"/>
      <c r="G33" s="155"/>
      <c r="H33" s="155"/>
      <c r="I33" s="155"/>
      <c r="J33" s="155"/>
      <c r="K33" s="155"/>
      <c r="L33" s="14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56" t="s">
        <v>37</v>
      </c>
      <c r="E34" s="39"/>
      <c r="F34" s="39"/>
      <c r="G34" s="39"/>
      <c r="H34" s="39"/>
      <c r="I34" s="39"/>
      <c r="J34" s="157">
        <f>ROUND(J106, 2)</f>
        <v>0</v>
      </c>
      <c r="K34" s="39"/>
      <c r="L34" s="14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55"/>
      <c r="E35" s="155"/>
      <c r="F35" s="155"/>
      <c r="G35" s="155"/>
      <c r="H35" s="155"/>
      <c r="I35" s="155"/>
      <c r="J35" s="155"/>
      <c r="K35" s="155"/>
      <c r="L35" s="14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58" t="s">
        <v>39</v>
      </c>
      <c r="G36" s="39"/>
      <c r="H36" s="39"/>
      <c r="I36" s="158" t="s">
        <v>38</v>
      </c>
      <c r="J36" s="158" t="s">
        <v>40</v>
      </c>
      <c r="K36" s="39"/>
      <c r="L36" s="14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47" t="s">
        <v>41</v>
      </c>
      <c r="E37" s="145" t="s">
        <v>42</v>
      </c>
      <c r="F37" s="159">
        <f>ROUND((SUM(BE106:BE251)),  2)</f>
        <v>0</v>
      </c>
      <c r="G37" s="39"/>
      <c r="H37" s="39"/>
      <c r="I37" s="160">
        <v>0.20999999999999999</v>
      </c>
      <c r="J37" s="159">
        <f>ROUND(((SUM(BE106:BE251))*I37),  2)</f>
        <v>0</v>
      </c>
      <c r="K37" s="39"/>
      <c r="L37" s="14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45" t="s">
        <v>43</v>
      </c>
      <c r="F38" s="159">
        <f>ROUND((SUM(BF106:BF251)),  2)</f>
        <v>0</v>
      </c>
      <c r="G38" s="39"/>
      <c r="H38" s="39"/>
      <c r="I38" s="160">
        <v>0.14999999999999999</v>
      </c>
      <c r="J38" s="159">
        <f>ROUND(((SUM(BF106:BF251))*I38),  2)</f>
        <v>0</v>
      </c>
      <c r="K38" s="39"/>
      <c r="L38" s="14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5" t="s">
        <v>44</v>
      </c>
      <c r="F39" s="159">
        <f>ROUND((SUM(BG106:BG251)),  2)</f>
        <v>0</v>
      </c>
      <c r="G39" s="39"/>
      <c r="H39" s="39"/>
      <c r="I39" s="160">
        <v>0.20999999999999999</v>
      </c>
      <c r="J39" s="159">
        <f>0</f>
        <v>0</v>
      </c>
      <c r="K39" s="39"/>
      <c r="L39" s="14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45" t="s">
        <v>45</v>
      </c>
      <c r="F40" s="159">
        <f>ROUND((SUM(BH106:BH251)),  2)</f>
        <v>0</v>
      </c>
      <c r="G40" s="39"/>
      <c r="H40" s="39"/>
      <c r="I40" s="160">
        <v>0.14999999999999999</v>
      </c>
      <c r="J40" s="159">
        <f>0</f>
        <v>0</v>
      </c>
      <c r="K40" s="39"/>
      <c r="L40" s="14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45" t="s">
        <v>46</v>
      </c>
      <c r="F41" s="159">
        <f>ROUND((SUM(BI106:BI251)),  2)</f>
        <v>0</v>
      </c>
      <c r="G41" s="39"/>
      <c r="H41" s="39"/>
      <c r="I41" s="160">
        <v>0</v>
      </c>
      <c r="J41" s="159">
        <f>0</f>
        <v>0</v>
      </c>
      <c r="K41" s="39"/>
      <c r="L41" s="148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148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1"/>
      <c r="D43" s="162" t="s">
        <v>47</v>
      </c>
      <c r="E43" s="163"/>
      <c r="F43" s="163"/>
      <c r="G43" s="164" t="s">
        <v>48</v>
      </c>
      <c r="H43" s="165" t="s">
        <v>49</v>
      </c>
      <c r="I43" s="163"/>
      <c r="J43" s="166">
        <f>SUM(J34:J41)</f>
        <v>0</v>
      </c>
      <c r="K43" s="167"/>
      <c r="L43" s="148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8" s="2" customFormat="1" ht="6.96" customHeight="1">
      <c r="A48" s="39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24.96" customHeight="1">
      <c r="A49" s="39"/>
      <c r="B49" s="40"/>
      <c r="C49" s="24" t="s">
        <v>193</v>
      </c>
      <c r="D49" s="41"/>
      <c r="E49" s="41"/>
      <c r="F49" s="41"/>
      <c r="G49" s="41"/>
      <c r="H49" s="41"/>
      <c r="I49" s="41"/>
      <c r="J49" s="41"/>
      <c r="K49" s="41"/>
      <c r="L49" s="14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6.96" customHeight="1">
      <c r="A50" s="39"/>
      <c r="B50" s="40"/>
      <c r="C50" s="41"/>
      <c r="D50" s="41"/>
      <c r="E50" s="41"/>
      <c r="F50" s="41"/>
      <c r="G50" s="41"/>
      <c r="H50" s="41"/>
      <c r="I50" s="41"/>
      <c r="J50" s="41"/>
      <c r="K50" s="41"/>
      <c r="L50" s="14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16</v>
      </c>
      <c r="D51" s="41"/>
      <c r="E51" s="41"/>
      <c r="F51" s="41"/>
      <c r="G51" s="41"/>
      <c r="H51" s="41"/>
      <c r="I51" s="41"/>
      <c r="J51" s="41"/>
      <c r="K51" s="41"/>
      <c r="L51" s="148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6.5" customHeight="1">
      <c r="A52" s="39"/>
      <c r="B52" s="40"/>
      <c r="C52" s="41"/>
      <c r="D52" s="41"/>
      <c r="E52" s="172" t="str">
        <f>E7</f>
        <v>Oprava přejezdů v obvodu Správy tratí Ústí nad Labem pro r. 2022</v>
      </c>
      <c r="F52" s="33"/>
      <c r="G52" s="33"/>
      <c r="H52" s="33"/>
      <c r="I52" s="41"/>
      <c r="J52" s="41"/>
      <c r="K52" s="41"/>
      <c r="L52" s="14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1" customFormat="1" ht="12" customHeight="1">
      <c r="B53" s="22"/>
      <c r="C53" s="33" t="s">
        <v>185</v>
      </c>
      <c r="D53" s="23"/>
      <c r="E53" s="23"/>
      <c r="F53" s="23"/>
      <c r="G53" s="23"/>
      <c r="H53" s="23"/>
      <c r="I53" s="23"/>
      <c r="J53" s="23"/>
      <c r="K53" s="23"/>
      <c r="L53" s="21"/>
    </row>
    <row r="54" s="1" customFormat="1" ht="16.5" customHeight="1">
      <c r="B54" s="22"/>
      <c r="C54" s="23"/>
      <c r="D54" s="23"/>
      <c r="E54" s="172" t="s">
        <v>507</v>
      </c>
      <c r="F54" s="23"/>
      <c r="G54" s="23"/>
      <c r="H54" s="23"/>
      <c r="I54" s="23"/>
      <c r="J54" s="23"/>
      <c r="K54" s="23"/>
      <c r="L54" s="21"/>
    </row>
    <row r="55" s="1" customFormat="1" ht="12" customHeight="1">
      <c r="B55" s="22"/>
      <c r="C55" s="33" t="s">
        <v>187</v>
      </c>
      <c r="D55" s="23"/>
      <c r="E55" s="23"/>
      <c r="F55" s="23"/>
      <c r="G55" s="23"/>
      <c r="H55" s="23"/>
      <c r="I55" s="23"/>
      <c r="J55" s="23"/>
      <c r="K55" s="23"/>
      <c r="L55" s="21"/>
    </row>
    <row r="56" s="2" customFormat="1" ht="16.5" customHeight="1">
      <c r="A56" s="39"/>
      <c r="B56" s="40"/>
      <c r="C56" s="41"/>
      <c r="D56" s="41"/>
      <c r="E56" s="173" t="s">
        <v>508</v>
      </c>
      <c r="F56" s="41"/>
      <c r="G56" s="41"/>
      <c r="H56" s="41"/>
      <c r="I56" s="41"/>
      <c r="J56" s="41"/>
      <c r="K56" s="41"/>
      <c r="L56" s="14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12" customHeight="1">
      <c r="A57" s="39"/>
      <c r="B57" s="40"/>
      <c r="C57" s="33" t="s">
        <v>189</v>
      </c>
      <c r="D57" s="41"/>
      <c r="E57" s="41"/>
      <c r="F57" s="41"/>
      <c r="G57" s="41"/>
      <c r="H57" s="41"/>
      <c r="I57" s="41"/>
      <c r="J57" s="41"/>
      <c r="K57" s="41"/>
      <c r="L57" s="14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6.5" customHeight="1">
      <c r="A58" s="39"/>
      <c r="B58" s="40"/>
      <c r="C58" s="41"/>
      <c r="D58" s="41"/>
      <c r="E58" s="70" t="str">
        <f>E13</f>
        <v>SO 2.1 - ZRN</v>
      </c>
      <c r="F58" s="41"/>
      <c r="G58" s="41"/>
      <c r="H58" s="41"/>
      <c r="I58" s="41"/>
      <c r="J58" s="41"/>
      <c r="K58" s="41"/>
      <c r="L58" s="14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6.96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14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2" customHeight="1">
      <c r="A60" s="39"/>
      <c r="B60" s="40"/>
      <c r="C60" s="33" t="s">
        <v>21</v>
      </c>
      <c r="D60" s="41"/>
      <c r="E60" s="41"/>
      <c r="F60" s="28" t="str">
        <f>F16</f>
        <v>Obvod ST Ústí n.L.</v>
      </c>
      <c r="G60" s="41"/>
      <c r="H60" s="41"/>
      <c r="I60" s="33" t="s">
        <v>23</v>
      </c>
      <c r="J60" s="73" t="str">
        <f>IF(J16="","",J16)</f>
        <v>31. 8. 2021</v>
      </c>
      <c r="K60" s="41"/>
      <c r="L60" s="148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6.96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48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5.15" customHeight="1">
      <c r="A62" s="39"/>
      <c r="B62" s="40"/>
      <c r="C62" s="33" t="s">
        <v>25</v>
      </c>
      <c r="D62" s="41"/>
      <c r="E62" s="41"/>
      <c r="F62" s="28" t="str">
        <f>E19</f>
        <v>Správa železnic, státní organizace</v>
      </c>
      <c r="G62" s="41"/>
      <c r="H62" s="41"/>
      <c r="I62" s="33" t="s">
        <v>31</v>
      </c>
      <c r="J62" s="37" t="str">
        <f>E25</f>
        <v xml:space="preserve"> </v>
      </c>
      <c r="K62" s="41"/>
      <c r="L62" s="148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15.15" customHeight="1">
      <c r="A63" s="39"/>
      <c r="B63" s="40"/>
      <c r="C63" s="33" t="s">
        <v>29</v>
      </c>
      <c r="D63" s="41"/>
      <c r="E63" s="41"/>
      <c r="F63" s="28" t="str">
        <f>IF(E22="","",E22)</f>
        <v>Vyplň údaj</v>
      </c>
      <c r="G63" s="41"/>
      <c r="H63" s="41"/>
      <c r="I63" s="33" t="s">
        <v>33</v>
      </c>
      <c r="J63" s="37" t="str">
        <f>E28</f>
        <v>Jan Seemann</v>
      </c>
      <c r="K63" s="41"/>
      <c r="L63" s="148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10.32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48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29.28" customHeight="1">
      <c r="A65" s="39"/>
      <c r="B65" s="40"/>
      <c r="C65" s="174" t="s">
        <v>194</v>
      </c>
      <c r="D65" s="175"/>
      <c r="E65" s="175"/>
      <c r="F65" s="175"/>
      <c r="G65" s="175"/>
      <c r="H65" s="175"/>
      <c r="I65" s="175"/>
      <c r="J65" s="176" t="s">
        <v>195</v>
      </c>
      <c r="K65" s="175"/>
      <c r="L65" s="148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10.32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48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2.8" customHeight="1">
      <c r="A67" s="39"/>
      <c r="B67" s="40"/>
      <c r="C67" s="177" t="s">
        <v>69</v>
      </c>
      <c r="D67" s="41"/>
      <c r="E67" s="41"/>
      <c r="F67" s="41"/>
      <c r="G67" s="41"/>
      <c r="H67" s="41"/>
      <c r="I67" s="41"/>
      <c r="J67" s="103">
        <f>J106</f>
        <v>0</v>
      </c>
      <c r="K67" s="41"/>
      <c r="L67" s="148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U67" s="18" t="s">
        <v>196</v>
      </c>
    </row>
    <row r="68" s="9" customFormat="1" ht="24.96" customHeight="1">
      <c r="A68" s="9"/>
      <c r="B68" s="178"/>
      <c r="C68" s="179"/>
      <c r="D68" s="180" t="s">
        <v>197</v>
      </c>
      <c r="E68" s="181"/>
      <c r="F68" s="181"/>
      <c r="G68" s="181"/>
      <c r="H68" s="181"/>
      <c r="I68" s="181"/>
      <c r="J68" s="182">
        <f>J107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4"/>
      <c r="C69" s="125"/>
      <c r="D69" s="185" t="s">
        <v>198</v>
      </c>
      <c r="E69" s="186"/>
      <c r="F69" s="186"/>
      <c r="G69" s="186"/>
      <c r="H69" s="186"/>
      <c r="I69" s="186"/>
      <c r="J69" s="187">
        <f>J108</f>
        <v>0</v>
      </c>
      <c r="K69" s="125"/>
      <c r="L69" s="18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4"/>
      <c r="C70" s="125"/>
      <c r="D70" s="185" t="s">
        <v>510</v>
      </c>
      <c r="E70" s="186"/>
      <c r="F70" s="186"/>
      <c r="G70" s="186"/>
      <c r="H70" s="186"/>
      <c r="I70" s="186"/>
      <c r="J70" s="187">
        <f>J111</f>
        <v>0</v>
      </c>
      <c r="K70" s="125"/>
      <c r="L70" s="18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4"/>
      <c r="C71" s="125"/>
      <c r="D71" s="185" t="s">
        <v>200</v>
      </c>
      <c r="E71" s="186"/>
      <c r="F71" s="186"/>
      <c r="G71" s="186"/>
      <c r="H71" s="186"/>
      <c r="I71" s="186"/>
      <c r="J71" s="187">
        <f>J115</f>
        <v>0</v>
      </c>
      <c r="K71" s="125"/>
      <c r="L71" s="18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4"/>
      <c r="C72" s="125"/>
      <c r="D72" s="185" t="s">
        <v>511</v>
      </c>
      <c r="E72" s="186"/>
      <c r="F72" s="186"/>
      <c r="G72" s="186"/>
      <c r="H72" s="186"/>
      <c r="I72" s="186"/>
      <c r="J72" s="187">
        <f>J134</f>
        <v>0</v>
      </c>
      <c r="K72" s="125"/>
      <c r="L72" s="18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4"/>
      <c r="C73" s="125"/>
      <c r="D73" s="185" t="s">
        <v>512</v>
      </c>
      <c r="E73" s="186"/>
      <c r="F73" s="186"/>
      <c r="G73" s="186"/>
      <c r="H73" s="186"/>
      <c r="I73" s="186"/>
      <c r="J73" s="187">
        <f>J140</f>
        <v>0</v>
      </c>
      <c r="K73" s="125"/>
      <c r="L73" s="18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4"/>
      <c r="C74" s="125"/>
      <c r="D74" s="185" t="s">
        <v>513</v>
      </c>
      <c r="E74" s="186"/>
      <c r="F74" s="186"/>
      <c r="G74" s="186"/>
      <c r="H74" s="186"/>
      <c r="I74" s="186"/>
      <c r="J74" s="187">
        <f>J150</f>
        <v>0</v>
      </c>
      <c r="K74" s="125"/>
      <c r="L74" s="18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4"/>
      <c r="C75" s="125"/>
      <c r="D75" s="185" t="s">
        <v>514</v>
      </c>
      <c r="E75" s="186"/>
      <c r="F75" s="186"/>
      <c r="G75" s="186"/>
      <c r="H75" s="186"/>
      <c r="I75" s="186"/>
      <c r="J75" s="187">
        <f>J162</f>
        <v>0</v>
      </c>
      <c r="K75" s="125"/>
      <c r="L75" s="188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4"/>
      <c r="C76" s="125"/>
      <c r="D76" s="185" t="s">
        <v>515</v>
      </c>
      <c r="E76" s="186"/>
      <c r="F76" s="186"/>
      <c r="G76" s="186"/>
      <c r="H76" s="186"/>
      <c r="I76" s="186"/>
      <c r="J76" s="187">
        <f>J180</f>
        <v>0</v>
      </c>
      <c r="K76" s="125"/>
      <c r="L76" s="188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4"/>
      <c r="C77" s="125"/>
      <c r="D77" s="185" t="s">
        <v>516</v>
      </c>
      <c r="E77" s="186"/>
      <c r="F77" s="186"/>
      <c r="G77" s="186"/>
      <c r="H77" s="186"/>
      <c r="I77" s="186"/>
      <c r="J77" s="187">
        <f>J193</f>
        <v>0</v>
      </c>
      <c r="K77" s="125"/>
      <c r="L77" s="188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84"/>
      <c r="C78" s="125"/>
      <c r="D78" s="185" t="s">
        <v>517</v>
      </c>
      <c r="E78" s="186"/>
      <c r="F78" s="186"/>
      <c r="G78" s="186"/>
      <c r="H78" s="186"/>
      <c r="I78" s="186"/>
      <c r="J78" s="187">
        <f>J194</f>
        <v>0</v>
      </c>
      <c r="K78" s="125"/>
      <c r="L78" s="188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84"/>
      <c r="C79" s="125"/>
      <c r="D79" s="185" t="s">
        <v>518</v>
      </c>
      <c r="E79" s="186"/>
      <c r="F79" s="186"/>
      <c r="G79" s="186"/>
      <c r="H79" s="186"/>
      <c r="I79" s="186"/>
      <c r="J79" s="187">
        <f>J207</f>
        <v>0</v>
      </c>
      <c r="K79" s="125"/>
      <c r="L79" s="188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84"/>
      <c r="C80" s="125"/>
      <c r="D80" s="185" t="s">
        <v>519</v>
      </c>
      <c r="E80" s="186"/>
      <c r="F80" s="186"/>
      <c r="G80" s="186"/>
      <c r="H80" s="186"/>
      <c r="I80" s="186"/>
      <c r="J80" s="187">
        <f>J214</f>
        <v>0</v>
      </c>
      <c r="K80" s="125"/>
      <c r="L80" s="188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84"/>
      <c r="C81" s="125"/>
      <c r="D81" s="185" t="s">
        <v>520</v>
      </c>
      <c r="E81" s="186"/>
      <c r="F81" s="186"/>
      <c r="G81" s="186"/>
      <c r="H81" s="186"/>
      <c r="I81" s="186"/>
      <c r="J81" s="187">
        <f>J225</f>
        <v>0</v>
      </c>
      <c r="K81" s="125"/>
      <c r="L81" s="188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84"/>
      <c r="C82" s="125"/>
      <c r="D82" s="185" t="s">
        <v>521</v>
      </c>
      <c r="E82" s="186"/>
      <c r="F82" s="186"/>
      <c r="G82" s="186"/>
      <c r="H82" s="186"/>
      <c r="I82" s="186"/>
      <c r="J82" s="187">
        <f>J249</f>
        <v>0</v>
      </c>
      <c r="K82" s="125"/>
      <c r="L82" s="188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2" customFormat="1" ht="21.84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8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60"/>
      <c r="C84" s="61"/>
      <c r="D84" s="61"/>
      <c r="E84" s="61"/>
      <c r="F84" s="61"/>
      <c r="G84" s="61"/>
      <c r="H84" s="61"/>
      <c r="I84" s="61"/>
      <c r="J84" s="61"/>
      <c r="K84" s="61"/>
      <c r="L84" s="148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8" s="2" customFormat="1" ht="6.96" customHeight="1">
      <c r="A88" s="39"/>
      <c r="B88" s="62"/>
      <c r="C88" s="63"/>
      <c r="D88" s="63"/>
      <c r="E88" s="63"/>
      <c r="F88" s="63"/>
      <c r="G88" s="63"/>
      <c r="H88" s="63"/>
      <c r="I88" s="63"/>
      <c r="J88" s="63"/>
      <c r="K88" s="63"/>
      <c r="L88" s="148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24.96" customHeight="1">
      <c r="A89" s="39"/>
      <c r="B89" s="40"/>
      <c r="C89" s="24" t="s">
        <v>212</v>
      </c>
      <c r="D89" s="41"/>
      <c r="E89" s="41"/>
      <c r="F89" s="41"/>
      <c r="G89" s="41"/>
      <c r="H89" s="41"/>
      <c r="I89" s="41"/>
      <c r="J89" s="41"/>
      <c r="K89" s="41"/>
      <c r="L89" s="148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48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16</v>
      </c>
      <c r="D91" s="41"/>
      <c r="E91" s="41"/>
      <c r="F91" s="41"/>
      <c r="G91" s="41"/>
      <c r="H91" s="41"/>
      <c r="I91" s="41"/>
      <c r="J91" s="41"/>
      <c r="K91" s="41"/>
      <c r="L91" s="148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6.5" customHeight="1">
      <c r="A92" s="39"/>
      <c r="B92" s="40"/>
      <c r="C92" s="41"/>
      <c r="D92" s="41"/>
      <c r="E92" s="172" t="str">
        <f>E7</f>
        <v>Oprava přejezdů v obvodu Správy tratí Ústí nad Labem pro r. 2022</v>
      </c>
      <c r="F92" s="33"/>
      <c r="G92" s="33"/>
      <c r="H92" s="33"/>
      <c r="I92" s="41"/>
      <c r="J92" s="41"/>
      <c r="K92" s="41"/>
      <c r="L92" s="148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1" customFormat="1" ht="12" customHeight="1">
      <c r="B93" s="22"/>
      <c r="C93" s="33" t="s">
        <v>185</v>
      </c>
      <c r="D93" s="23"/>
      <c r="E93" s="23"/>
      <c r="F93" s="23"/>
      <c r="G93" s="23"/>
      <c r="H93" s="23"/>
      <c r="I93" s="23"/>
      <c r="J93" s="23"/>
      <c r="K93" s="23"/>
      <c r="L93" s="21"/>
    </row>
    <row r="94" s="1" customFormat="1" ht="16.5" customHeight="1">
      <c r="B94" s="22"/>
      <c r="C94" s="23"/>
      <c r="D94" s="23"/>
      <c r="E94" s="172" t="s">
        <v>507</v>
      </c>
      <c r="F94" s="23"/>
      <c r="G94" s="23"/>
      <c r="H94" s="23"/>
      <c r="I94" s="23"/>
      <c r="J94" s="23"/>
      <c r="K94" s="23"/>
      <c r="L94" s="21"/>
    </row>
    <row r="95" s="1" customFormat="1" ht="12" customHeight="1">
      <c r="B95" s="22"/>
      <c r="C95" s="33" t="s">
        <v>187</v>
      </c>
      <c r="D95" s="23"/>
      <c r="E95" s="23"/>
      <c r="F95" s="23"/>
      <c r="G95" s="23"/>
      <c r="H95" s="23"/>
      <c r="I95" s="23"/>
      <c r="J95" s="23"/>
      <c r="K95" s="23"/>
      <c r="L95" s="21"/>
    </row>
    <row r="96" s="2" customFormat="1" ht="16.5" customHeight="1">
      <c r="A96" s="39"/>
      <c r="B96" s="40"/>
      <c r="C96" s="41"/>
      <c r="D96" s="41"/>
      <c r="E96" s="173" t="s">
        <v>508</v>
      </c>
      <c r="F96" s="41"/>
      <c r="G96" s="41"/>
      <c r="H96" s="41"/>
      <c r="I96" s="41"/>
      <c r="J96" s="41"/>
      <c r="K96" s="41"/>
      <c r="L96" s="148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2" customHeight="1">
      <c r="A97" s="39"/>
      <c r="B97" s="40"/>
      <c r="C97" s="33" t="s">
        <v>189</v>
      </c>
      <c r="D97" s="41"/>
      <c r="E97" s="41"/>
      <c r="F97" s="41"/>
      <c r="G97" s="41"/>
      <c r="H97" s="41"/>
      <c r="I97" s="41"/>
      <c r="J97" s="41"/>
      <c r="K97" s="41"/>
      <c r="L97" s="148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16.5" customHeight="1">
      <c r="A98" s="39"/>
      <c r="B98" s="40"/>
      <c r="C98" s="41"/>
      <c r="D98" s="41"/>
      <c r="E98" s="70" t="str">
        <f>E13</f>
        <v>SO 2.1 - ZRN</v>
      </c>
      <c r="F98" s="41"/>
      <c r="G98" s="41"/>
      <c r="H98" s="41"/>
      <c r="I98" s="41"/>
      <c r="J98" s="41"/>
      <c r="K98" s="41"/>
      <c r="L98" s="148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6.96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148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12" customHeight="1">
      <c r="A100" s="39"/>
      <c r="B100" s="40"/>
      <c r="C100" s="33" t="s">
        <v>21</v>
      </c>
      <c r="D100" s="41"/>
      <c r="E100" s="41"/>
      <c r="F100" s="28" t="str">
        <f>F16</f>
        <v>Obvod ST Ústí n.L.</v>
      </c>
      <c r="G100" s="41"/>
      <c r="H100" s="41"/>
      <c r="I100" s="33" t="s">
        <v>23</v>
      </c>
      <c r="J100" s="73" t="str">
        <f>IF(J16="","",J16)</f>
        <v>31. 8. 2021</v>
      </c>
      <c r="K100" s="41"/>
      <c r="L100" s="148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6.96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148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15.15" customHeight="1">
      <c r="A102" s="39"/>
      <c r="B102" s="40"/>
      <c r="C102" s="33" t="s">
        <v>25</v>
      </c>
      <c r="D102" s="41"/>
      <c r="E102" s="41"/>
      <c r="F102" s="28" t="str">
        <f>E19</f>
        <v>Správa železnic, státní organizace</v>
      </c>
      <c r="G102" s="41"/>
      <c r="H102" s="41"/>
      <c r="I102" s="33" t="s">
        <v>31</v>
      </c>
      <c r="J102" s="37" t="str">
        <f>E25</f>
        <v xml:space="preserve"> </v>
      </c>
      <c r="K102" s="41"/>
      <c r="L102" s="148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15.15" customHeight="1">
      <c r="A103" s="39"/>
      <c r="B103" s="40"/>
      <c r="C103" s="33" t="s">
        <v>29</v>
      </c>
      <c r="D103" s="41"/>
      <c r="E103" s="41"/>
      <c r="F103" s="28" t="str">
        <f>IF(E22="","",E22)</f>
        <v>Vyplň údaj</v>
      </c>
      <c r="G103" s="41"/>
      <c r="H103" s="41"/>
      <c r="I103" s="33" t="s">
        <v>33</v>
      </c>
      <c r="J103" s="37" t="str">
        <f>E28</f>
        <v>Jan Seemann</v>
      </c>
      <c r="K103" s="41"/>
      <c r="L103" s="148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10.32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148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11" customFormat="1" ht="29.28" customHeight="1">
      <c r="A105" s="189"/>
      <c r="B105" s="190"/>
      <c r="C105" s="191" t="s">
        <v>213</v>
      </c>
      <c r="D105" s="192" t="s">
        <v>56</v>
      </c>
      <c r="E105" s="192" t="s">
        <v>52</v>
      </c>
      <c r="F105" s="192" t="s">
        <v>53</v>
      </c>
      <c r="G105" s="192" t="s">
        <v>214</v>
      </c>
      <c r="H105" s="192" t="s">
        <v>215</v>
      </c>
      <c r="I105" s="192" t="s">
        <v>216</v>
      </c>
      <c r="J105" s="192" t="s">
        <v>195</v>
      </c>
      <c r="K105" s="193" t="s">
        <v>217</v>
      </c>
      <c r="L105" s="194"/>
      <c r="M105" s="93" t="s">
        <v>19</v>
      </c>
      <c r="N105" s="94" t="s">
        <v>41</v>
      </c>
      <c r="O105" s="94" t="s">
        <v>218</v>
      </c>
      <c r="P105" s="94" t="s">
        <v>219</v>
      </c>
      <c r="Q105" s="94" t="s">
        <v>220</v>
      </c>
      <c r="R105" s="94" t="s">
        <v>221</v>
      </c>
      <c r="S105" s="94" t="s">
        <v>222</v>
      </c>
      <c r="T105" s="95" t="s">
        <v>223</v>
      </c>
      <c r="U105" s="189"/>
      <c r="V105" s="189"/>
      <c r="W105" s="189"/>
      <c r="X105" s="189"/>
      <c r="Y105" s="189"/>
      <c r="Z105" s="189"/>
      <c r="AA105" s="189"/>
      <c r="AB105" s="189"/>
      <c r="AC105" s="189"/>
      <c r="AD105" s="189"/>
      <c r="AE105" s="189"/>
    </row>
    <row r="106" s="2" customFormat="1" ht="22.8" customHeight="1">
      <c r="A106" s="39"/>
      <c r="B106" s="40"/>
      <c r="C106" s="100" t="s">
        <v>224</v>
      </c>
      <c r="D106" s="41"/>
      <c r="E106" s="41"/>
      <c r="F106" s="41"/>
      <c r="G106" s="41"/>
      <c r="H106" s="41"/>
      <c r="I106" s="41"/>
      <c r="J106" s="195">
        <f>BK106</f>
        <v>0</v>
      </c>
      <c r="K106" s="41"/>
      <c r="L106" s="45"/>
      <c r="M106" s="96"/>
      <c r="N106" s="196"/>
      <c r="O106" s="97"/>
      <c r="P106" s="197">
        <f>P107</f>
        <v>0</v>
      </c>
      <c r="Q106" s="97"/>
      <c r="R106" s="197">
        <f>R107</f>
        <v>71.560141000000002</v>
      </c>
      <c r="S106" s="97"/>
      <c r="T106" s="198">
        <f>T107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70</v>
      </c>
      <c r="AU106" s="18" t="s">
        <v>196</v>
      </c>
      <c r="BK106" s="199">
        <f>BK107</f>
        <v>0</v>
      </c>
    </row>
    <row r="107" s="12" customFormat="1" ht="25.92" customHeight="1">
      <c r="A107" s="12"/>
      <c r="B107" s="200"/>
      <c r="C107" s="201"/>
      <c r="D107" s="202" t="s">
        <v>70</v>
      </c>
      <c r="E107" s="203" t="s">
        <v>225</v>
      </c>
      <c r="F107" s="203" t="s">
        <v>226</v>
      </c>
      <c r="G107" s="201"/>
      <c r="H107" s="201"/>
      <c r="I107" s="204"/>
      <c r="J107" s="205">
        <f>BK107</f>
        <v>0</v>
      </c>
      <c r="K107" s="201"/>
      <c r="L107" s="206"/>
      <c r="M107" s="207"/>
      <c r="N107" s="208"/>
      <c r="O107" s="208"/>
      <c r="P107" s="209">
        <f>P108+P111+P115+P134+P140+P150+P162+P180+P193+P194+P207+P214+P225+P249</f>
        <v>0</v>
      </c>
      <c r="Q107" s="208"/>
      <c r="R107" s="209">
        <f>R108+R111+R115+R134+R140+R150+R162+R180+R193+R194+R207+R214+R225+R249</f>
        <v>71.560141000000002</v>
      </c>
      <c r="S107" s="208"/>
      <c r="T107" s="210">
        <f>T108+T111+T115+T134+T140+T150+T162+T180+T193+T194+T207+T214+T225+T249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11" t="s">
        <v>75</v>
      </c>
      <c r="AT107" s="212" t="s">
        <v>70</v>
      </c>
      <c r="AU107" s="212" t="s">
        <v>71</v>
      </c>
      <c r="AY107" s="211" t="s">
        <v>227</v>
      </c>
      <c r="BK107" s="213">
        <f>BK108+BK111+BK115+BK134+BK140+BK150+BK162+BK180+BK193+BK194+BK207+BK214+BK225+BK249</f>
        <v>0</v>
      </c>
    </row>
    <row r="108" s="12" customFormat="1" ht="22.8" customHeight="1">
      <c r="A108" s="12"/>
      <c r="B108" s="200"/>
      <c r="C108" s="201"/>
      <c r="D108" s="202" t="s">
        <v>70</v>
      </c>
      <c r="E108" s="214" t="s">
        <v>75</v>
      </c>
      <c r="F108" s="214" t="s">
        <v>228</v>
      </c>
      <c r="G108" s="201"/>
      <c r="H108" s="201"/>
      <c r="I108" s="204"/>
      <c r="J108" s="215">
        <f>BK108</f>
        <v>0</v>
      </c>
      <c r="K108" s="201"/>
      <c r="L108" s="206"/>
      <c r="M108" s="207"/>
      <c r="N108" s="208"/>
      <c r="O108" s="208"/>
      <c r="P108" s="209">
        <f>SUM(P109:P110)</f>
        <v>0</v>
      </c>
      <c r="Q108" s="208"/>
      <c r="R108" s="209">
        <f>SUM(R109:R110)</f>
        <v>0</v>
      </c>
      <c r="S108" s="208"/>
      <c r="T108" s="210">
        <f>SUM(T109:T110)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11" t="s">
        <v>75</v>
      </c>
      <c r="AT108" s="212" t="s">
        <v>70</v>
      </c>
      <c r="AU108" s="212" t="s">
        <v>75</v>
      </c>
      <c r="AY108" s="211" t="s">
        <v>227</v>
      </c>
      <c r="BK108" s="213">
        <f>SUM(BK109:BK110)</f>
        <v>0</v>
      </c>
    </row>
    <row r="109" s="2" customFormat="1" ht="24.15" customHeight="1">
      <c r="A109" s="39"/>
      <c r="B109" s="40"/>
      <c r="C109" s="216" t="s">
        <v>75</v>
      </c>
      <c r="D109" s="216" t="s">
        <v>229</v>
      </c>
      <c r="E109" s="217" t="s">
        <v>230</v>
      </c>
      <c r="F109" s="218" t="s">
        <v>231</v>
      </c>
      <c r="G109" s="219" t="s">
        <v>180</v>
      </c>
      <c r="H109" s="220">
        <v>15</v>
      </c>
      <c r="I109" s="221"/>
      <c r="J109" s="222">
        <f>ROUND(I109*H109,2)</f>
        <v>0</v>
      </c>
      <c r="K109" s="218" t="s">
        <v>232</v>
      </c>
      <c r="L109" s="45"/>
      <c r="M109" s="223" t="s">
        <v>19</v>
      </c>
      <c r="N109" s="224" t="s">
        <v>42</v>
      </c>
      <c r="O109" s="85"/>
      <c r="P109" s="225">
        <f>O109*H109</f>
        <v>0</v>
      </c>
      <c r="Q109" s="225">
        <v>0</v>
      </c>
      <c r="R109" s="225">
        <f>Q109*H109</f>
        <v>0</v>
      </c>
      <c r="S109" s="225">
        <v>0</v>
      </c>
      <c r="T109" s="226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7" t="s">
        <v>233</v>
      </c>
      <c r="AT109" s="227" t="s">
        <v>229</v>
      </c>
      <c r="AU109" s="227" t="s">
        <v>79</v>
      </c>
      <c r="AY109" s="18" t="s">
        <v>227</v>
      </c>
      <c r="BE109" s="228">
        <f>IF(N109="základní",J109,0)</f>
        <v>0</v>
      </c>
      <c r="BF109" s="228">
        <f>IF(N109="snížená",J109,0)</f>
        <v>0</v>
      </c>
      <c r="BG109" s="228">
        <f>IF(N109="zákl. přenesená",J109,0)</f>
        <v>0</v>
      </c>
      <c r="BH109" s="228">
        <f>IF(N109="sníž. přenesená",J109,0)</f>
        <v>0</v>
      </c>
      <c r="BI109" s="228">
        <f>IF(N109="nulová",J109,0)</f>
        <v>0</v>
      </c>
      <c r="BJ109" s="18" t="s">
        <v>75</v>
      </c>
      <c r="BK109" s="228">
        <f>ROUND(I109*H109,2)</f>
        <v>0</v>
      </c>
      <c r="BL109" s="18" t="s">
        <v>233</v>
      </c>
      <c r="BM109" s="227" t="s">
        <v>522</v>
      </c>
    </row>
    <row r="110" s="13" customFormat="1">
      <c r="A110" s="13"/>
      <c r="B110" s="234"/>
      <c r="C110" s="235"/>
      <c r="D110" s="229" t="s">
        <v>242</v>
      </c>
      <c r="E110" s="236" t="s">
        <v>19</v>
      </c>
      <c r="F110" s="237" t="s">
        <v>523</v>
      </c>
      <c r="G110" s="235"/>
      <c r="H110" s="238">
        <v>15</v>
      </c>
      <c r="I110" s="239"/>
      <c r="J110" s="235"/>
      <c r="K110" s="235"/>
      <c r="L110" s="240"/>
      <c r="M110" s="241"/>
      <c r="N110" s="242"/>
      <c r="O110" s="242"/>
      <c r="P110" s="242"/>
      <c r="Q110" s="242"/>
      <c r="R110" s="242"/>
      <c r="S110" s="242"/>
      <c r="T110" s="24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4" t="s">
        <v>242</v>
      </c>
      <c r="AU110" s="244" t="s">
        <v>79</v>
      </c>
      <c r="AV110" s="13" t="s">
        <v>79</v>
      </c>
      <c r="AW110" s="13" t="s">
        <v>32</v>
      </c>
      <c r="AX110" s="13" t="s">
        <v>75</v>
      </c>
      <c r="AY110" s="244" t="s">
        <v>227</v>
      </c>
    </row>
    <row r="111" s="12" customFormat="1" ht="22.8" customHeight="1">
      <c r="A111" s="12"/>
      <c r="B111" s="200"/>
      <c r="C111" s="201"/>
      <c r="D111" s="202" t="s">
        <v>70</v>
      </c>
      <c r="E111" s="214" t="s">
        <v>79</v>
      </c>
      <c r="F111" s="214" t="s">
        <v>524</v>
      </c>
      <c r="G111" s="201"/>
      <c r="H111" s="201"/>
      <c r="I111" s="204"/>
      <c r="J111" s="215">
        <f>BK111</f>
        <v>0</v>
      </c>
      <c r="K111" s="201"/>
      <c r="L111" s="206"/>
      <c r="M111" s="207"/>
      <c r="N111" s="208"/>
      <c r="O111" s="208"/>
      <c r="P111" s="209">
        <f>SUM(P112:P114)</f>
        <v>0</v>
      </c>
      <c r="Q111" s="208"/>
      <c r="R111" s="209">
        <f>SUM(R112:R114)</f>
        <v>0</v>
      </c>
      <c r="S111" s="208"/>
      <c r="T111" s="210">
        <f>SUM(T112:T114)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11" t="s">
        <v>75</v>
      </c>
      <c r="AT111" s="212" t="s">
        <v>70</v>
      </c>
      <c r="AU111" s="212" t="s">
        <v>75</v>
      </c>
      <c r="AY111" s="211" t="s">
        <v>227</v>
      </c>
      <c r="BK111" s="213">
        <f>SUM(BK112:BK114)</f>
        <v>0</v>
      </c>
    </row>
    <row r="112" s="2" customFormat="1" ht="24.15" customHeight="1">
      <c r="A112" s="39"/>
      <c r="B112" s="40"/>
      <c r="C112" s="216" t="s">
        <v>79</v>
      </c>
      <c r="D112" s="216" t="s">
        <v>229</v>
      </c>
      <c r="E112" s="217" t="s">
        <v>236</v>
      </c>
      <c r="F112" s="218" t="s">
        <v>237</v>
      </c>
      <c r="G112" s="219" t="s">
        <v>238</v>
      </c>
      <c r="H112" s="220">
        <v>28</v>
      </c>
      <c r="I112" s="221"/>
      <c r="J112" s="222">
        <f>ROUND(I112*H112,2)</f>
        <v>0</v>
      </c>
      <c r="K112" s="218" t="s">
        <v>232</v>
      </c>
      <c r="L112" s="45"/>
      <c r="M112" s="223" t="s">
        <v>19</v>
      </c>
      <c r="N112" s="224" t="s">
        <v>42</v>
      </c>
      <c r="O112" s="85"/>
      <c r="P112" s="225">
        <f>O112*H112</f>
        <v>0</v>
      </c>
      <c r="Q112" s="225">
        <v>0</v>
      </c>
      <c r="R112" s="225">
        <f>Q112*H112</f>
        <v>0</v>
      </c>
      <c r="S112" s="225">
        <v>0</v>
      </c>
      <c r="T112" s="226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7" t="s">
        <v>233</v>
      </c>
      <c r="AT112" s="227" t="s">
        <v>229</v>
      </c>
      <c r="AU112" s="227" t="s">
        <v>79</v>
      </c>
      <c r="AY112" s="18" t="s">
        <v>227</v>
      </c>
      <c r="BE112" s="228">
        <f>IF(N112="základní",J112,0)</f>
        <v>0</v>
      </c>
      <c r="BF112" s="228">
        <f>IF(N112="snížená",J112,0)</f>
        <v>0</v>
      </c>
      <c r="BG112" s="228">
        <f>IF(N112="zákl. přenesená",J112,0)</f>
        <v>0</v>
      </c>
      <c r="BH112" s="228">
        <f>IF(N112="sníž. přenesená",J112,0)</f>
        <v>0</v>
      </c>
      <c r="BI112" s="228">
        <f>IF(N112="nulová",J112,0)</f>
        <v>0</v>
      </c>
      <c r="BJ112" s="18" t="s">
        <v>75</v>
      </c>
      <c r="BK112" s="228">
        <f>ROUND(I112*H112,2)</f>
        <v>0</v>
      </c>
      <c r="BL112" s="18" t="s">
        <v>233</v>
      </c>
      <c r="BM112" s="227" t="s">
        <v>525</v>
      </c>
    </row>
    <row r="113" s="2" customFormat="1">
      <c r="A113" s="39"/>
      <c r="B113" s="40"/>
      <c r="C113" s="41"/>
      <c r="D113" s="229" t="s">
        <v>240</v>
      </c>
      <c r="E113" s="41"/>
      <c r="F113" s="230" t="s">
        <v>241</v>
      </c>
      <c r="G113" s="41"/>
      <c r="H113" s="41"/>
      <c r="I113" s="231"/>
      <c r="J113" s="41"/>
      <c r="K113" s="41"/>
      <c r="L113" s="45"/>
      <c r="M113" s="232"/>
      <c r="N113" s="233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240</v>
      </c>
      <c r="AU113" s="18" t="s">
        <v>79</v>
      </c>
    </row>
    <row r="114" s="13" customFormat="1">
      <c r="A114" s="13"/>
      <c r="B114" s="234"/>
      <c r="C114" s="235"/>
      <c r="D114" s="229" t="s">
        <v>242</v>
      </c>
      <c r="E114" s="236" t="s">
        <v>19</v>
      </c>
      <c r="F114" s="237" t="s">
        <v>243</v>
      </c>
      <c r="G114" s="235"/>
      <c r="H114" s="238">
        <v>28</v>
      </c>
      <c r="I114" s="239"/>
      <c r="J114" s="235"/>
      <c r="K114" s="235"/>
      <c r="L114" s="240"/>
      <c r="M114" s="241"/>
      <c r="N114" s="242"/>
      <c r="O114" s="242"/>
      <c r="P114" s="242"/>
      <c r="Q114" s="242"/>
      <c r="R114" s="242"/>
      <c r="S114" s="242"/>
      <c r="T114" s="24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4" t="s">
        <v>242</v>
      </c>
      <c r="AU114" s="244" t="s">
        <v>79</v>
      </c>
      <c r="AV114" s="13" t="s">
        <v>79</v>
      </c>
      <c r="AW114" s="13" t="s">
        <v>32</v>
      </c>
      <c r="AX114" s="13" t="s">
        <v>75</v>
      </c>
      <c r="AY114" s="244" t="s">
        <v>227</v>
      </c>
    </row>
    <row r="115" s="12" customFormat="1" ht="22.8" customHeight="1">
      <c r="A115" s="12"/>
      <c r="B115" s="200"/>
      <c r="C115" s="201"/>
      <c r="D115" s="202" t="s">
        <v>70</v>
      </c>
      <c r="E115" s="214" t="s">
        <v>87</v>
      </c>
      <c r="F115" s="214" t="s">
        <v>245</v>
      </c>
      <c r="G115" s="201"/>
      <c r="H115" s="201"/>
      <c r="I115" s="204"/>
      <c r="J115" s="215">
        <f>BK115</f>
        <v>0</v>
      </c>
      <c r="K115" s="201"/>
      <c r="L115" s="206"/>
      <c r="M115" s="207"/>
      <c r="N115" s="208"/>
      <c r="O115" s="208"/>
      <c r="P115" s="209">
        <f>SUM(P116:P133)</f>
        <v>0</v>
      </c>
      <c r="Q115" s="208"/>
      <c r="R115" s="209">
        <f>SUM(R116:R133)</f>
        <v>0</v>
      </c>
      <c r="S115" s="208"/>
      <c r="T115" s="210">
        <f>SUM(T116:T133)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11" t="s">
        <v>75</v>
      </c>
      <c r="AT115" s="212" t="s">
        <v>70</v>
      </c>
      <c r="AU115" s="212" t="s">
        <v>75</v>
      </c>
      <c r="AY115" s="211" t="s">
        <v>227</v>
      </c>
      <c r="BK115" s="213">
        <f>SUM(BK116:BK133)</f>
        <v>0</v>
      </c>
    </row>
    <row r="116" s="2" customFormat="1" ht="33" customHeight="1">
      <c r="A116" s="39"/>
      <c r="B116" s="40"/>
      <c r="C116" s="216" t="s">
        <v>87</v>
      </c>
      <c r="D116" s="216" t="s">
        <v>229</v>
      </c>
      <c r="E116" s="217" t="s">
        <v>246</v>
      </c>
      <c r="F116" s="218" t="s">
        <v>247</v>
      </c>
      <c r="G116" s="219" t="s">
        <v>172</v>
      </c>
      <c r="H116" s="220">
        <v>34.5</v>
      </c>
      <c r="I116" s="221"/>
      <c r="J116" s="222">
        <f>ROUND(I116*H116,2)</f>
        <v>0</v>
      </c>
      <c r="K116" s="218" t="s">
        <v>232</v>
      </c>
      <c r="L116" s="45"/>
      <c r="M116" s="223" t="s">
        <v>19</v>
      </c>
      <c r="N116" s="224" t="s">
        <v>42</v>
      </c>
      <c r="O116" s="85"/>
      <c r="P116" s="225">
        <f>O116*H116</f>
        <v>0</v>
      </c>
      <c r="Q116" s="225">
        <v>0</v>
      </c>
      <c r="R116" s="225">
        <f>Q116*H116</f>
        <v>0</v>
      </c>
      <c r="S116" s="225">
        <v>0</v>
      </c>
      <c r="T116" s="226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7" t="s">
        <v>122</v>
      </c>
      <c r="AT116" s="227" t="s">
        <v>229</v>
      </c>
      <c r="AU116" s="227" t="s">
        <v>79</v>
      </c>
      <c r="AY116" s="18" t="s">
        <v>227</v>
      </c>
      <c r="BE116" s="228">
        <f>IF(N116="základní",J116,0)</f>
        <v>0</v>
      </c>
      <c r="BF116" s="228">
        <f>IF(N116="snížená",J116,0)</f>
        <v>0</v>
      </c>
      <c r="BG116" s="228">
        <f>IF(N116="zákl. přenesená",J116,0)</f>
        <v>0</v>
      </c>
      <c r="BH116" s="228">
        <f>IF(N116="sníž. přenesená",J116,0)</f>
        <v>0</v>
      </c>
      <c r="BI116" s="228">
        <f>IF(N116="nulová",J116,0)</f>
        <v>0</v>
      </c>
      <c r="BJ116" s="18" t="s">
        <v>75</v>
      </c>
      <c r="BK116" s="228">
        <f>ROUND(I116*H116,2)</f>
        <v>0</v>
      </c>
      <c r="BL116" s="18" t="s">
        <v>122</v>
      </c>
      <c r="BM116" s="227" t="s">
        <v>526</v>
      </c>
    </row>
    <row r="117" s="13" customFormat="1">
      <c r="A117" s="13"/>
      <c r="B117" s="234"/>
      <c r="C117" s="235"/>
      <c r="D117" s="229" t="s">
        <v>242</v>
      </c>
      <c r="E117" s="236" t="s">
        <v>19</v>
      </c>
      <c r="F117" s="237" t="s">
        <v>527</v>
      </c>
      <c r="G117" s="235"/>
      <c r="H117" s="238">
        <v>22.5</v>
      </c>
      <c r="I117" s="239"/>
      <c r="J117" s="235"/>
      <c r="K117" s="235"/>
      <c r="L117" s="240"/>
      <c r="M117" s="241"/>
      <c r="N117" s="242"/>
      <c r="O117" s="242"/>
      <c r="P117" s="242"/>
      <c r="Q117" s="242"/>
      <c r="R117" s="242"/>
      <c r="S117" s="242"/>
      <c r="T117" s="24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4" t="s">
        <v>242</v>
      </c>
      <c r="AU117" s="244" t="s">
        <v>79</v>
      </c>
      <c r="AV117" s="13" t="s">
        <v>79</v>
      </c>
      <c r="AW117" s="13" t="s">
        <v>32</v>
      </c>
      <c r="AX117" s="13" t="s">
        <v>71</v>
      </c>
      <c r="AY117" s="244" t="s">
        <v>227</v>
      </c>
    </row>
    <row r="118" s="13" customFormat="1">
      <c r="A118" s="13"/>
      <c r="B118" s="234"/>
      <c r="C118" s="235"/>
      <c r="D118" s="229" t="s">
        <v>242</v>
      </c>
      <c r="E118" s="236" t="s">
        <v>19</v>
      </c>
      <c r="F118" s="237" t="s">
        <v>528</v>
      </c>
      <c r="G118" s="235"/>
      <c r="H118" s="238">
        <v>12</v>
      </c>
      <c r="I118" s="239"/>
      <c r="J118" s="235"/>
      <c r="K118" s="235"/>
      <c r="L118" s="240"/>
      <c r="M118" s="241"/>
      <c r="N118" s="242"/>
      <c r="O118" s="242"/>
      <c r="P118" s="242"/>
      <c r="Q118" s="242"/>
      <c r="R118" s="242"/>
      <c r="S118" s="242"/>
      <c r="T118" s="24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4" t="s">
        <v>242</v>
      </c>
      <c r="AU118" s="244" t="s">
        <v>79</v>
      </c>
      <c r="AV118" s="13" t="s">
        <v>79</v>
      </c>
      <c r="AW118" s="13" t="s">
        <v>32</v>
      </c>
      <c r="AX118" s="13" t="s">
        <v>71</v>
      </c>
      <c r="AY118" s="244" t="s">
        <v>227</v>
      </c>
    </row>
    <row r="119" s="14" customFormat="1">
      <c r="A119" s="14"/>
      <c r="B119" s="245"/>
      <c r="C119" s="246"/>
      <c r="D119" s="229" t="s">
        <v>242</v>
      </c>
      <c r="E119" s="247" t="s">
        <v>175</v>
      </c>
      <c r="F119" s="248" t="s">
        <v>244</v>
      </c>
      <c r="G119" s="246"/>
      <c r="H119" s="249">
        <v>34.5</v>
      </c>
      <c r="I119" s="250"/>
      <c r="J119" s="246"/>
      <c r="K119" s="246"/>
      <c r="L119" s="251"/>
      <c r="M119" s="252"/>
      <c r="N119" s="253"/>
      <c r="O119" s="253"/>
      <c r="P119" s="253"/>
      <c r="Q119" s="253"/>
      <c r="R119" s="253"/>
      <c r="S119" s="253"/>
      <c r="T119" s="25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5" t="s">
        <v>242</v>
      </c>
      <c r="AU119" s="255" t="s">
        <v>79</v>
      </c>
      <c r="AV119" s="14" t="s">
        <v>122</v>
      </c>
      <c r="AW119" s="14" t="s">
        <v>32</v>
      </c>
      <c r="AX119" s="14" t="s">
        <v>75</v>
      </c>
      <c r="AY119" s="255" t="s">
        <v>227</v>
      </c>
    </row>
    <row r="120" s="2" customFormat="1" ht="33" customHeight="1">
      <c r="A120" s="39"/>
      <c r="B120" s="40"/>
      <c r="C120" s="216" t="s">
        <v>122</v>
      </c>
      <c r="D120" s="216" t="s">
        <v>229</v>
      </c>
      <c r="E120" s="217" t="s">
        <v>251</v>
      </c>
      <c r="F120" s="218" t="s">
        <v>252</v>
      </c>
      <c r="G120" s="219" t="s">
        <v>172</v>
      </c>
      <c r="H120" s="220">
        <v>22.5</v>
      </c>
      <c r="I120" s="221"/>
      <c r="J120" s="222">
        <f>ROUND(I120*H120,2)</f>
        <v>0</v>
      </c>
      <c r="K120" s="218" t="s">
        <v>232</v>
      </c>
      <c r="L120" s="45"/>
      <c r="M120" s="223" t="s">
        <v>19</v>
      </c>
      <c r="N120" s="224" t="s">
        <v>42</v>
      </c>
      <c r="O120" s="85"/>
      <c r="P120" s="225">
        <f>O120*H120</f>
        <v>0</v>
      </c>
      <c r="Q120" s="225">
        <v>0</v>
      </c>
      <c r="R120" s="225">
        <f>Q120*H120</f>
        <v>0</v>
      </c>
      <c r="S120" s="225">
        <v>0</v>
      </c>
      <c r="T120" s="226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7" t="s">
        <v>233</v>
      </c>
      <c r="AT120" s="227" t="s">
        <v>229</v>
      </c>
      <c r="AU120" s="227" t="s">
        <v>79</v>
      </c>
      <c r="AY120" s="18" t="s">
        <v>227</v>
      </c>
      <c r="BE120" s="228">
        <f>IF(N120="základní",J120,0)</f>
        <v>0</v>
      </c>
      <c r="BF120" s="228">
        <f>IF(N120="snížená",J120,0)</f>
        <v>0</v>
      </c>
      <c r="BG120" s="228">
        <f>IF(N120="zákl. přenesená",J120,0)</f>
        <v>0</v>
      </c>
      <c r="BH120" s="228">
        <f>IF(N120="sníž. přenesená",J120,0)</f>
        <v>0</v>
      </c>
      <c r="BI120" s="228">
        <f>IF(N120="nulová",J120,0)</f>
        <v>0</v>
      </c>
      <c r="BJ120" s="18" t="s">
        <v>75</v>
      </c>
      <c r="BK120" s="228">
        <f>ROUND(I120*H120,2)</f>
        <v>0</v>
      </c>
      <c r="BL120" s="18" t="s">
        <v>233</v>
      </c>
      <c r="BM120" s="227" t="s">
        <v>529</v>
      </c>
    </row>
    <row r="121" s="13" customFormat="1">
      <c r="A121" s="13"/>
      <c r="B121" s="234"/>
      <c r="C121" s="235"/>
      <c r="D121" s="229" t="s">
        <v>242</v>
      </c>
      <c r="E121" s="236" t="s">
        <v>19</v>
      </c>
      <c r="F121" s="237" t="s">
        <v>530</v>
      </c>
      <c r="G121" s="235"/>
      <c r="H121" s="238">
        <v>9</v>
      </c>
      <c r="I121" s="239"/>
      <c r="J121" s="235"/>
      <c r="K121" s="235"/>
      <c r="L121" s="240"/>
      <c r="M121" s="241"/>
      <c r="N121" s="242"/>
      <c r="O121" s="242"/>
      <c r="P121" s="242"/>
      <c r="Q121" s="242"/>
      <c r="R121" s="242"/>
      <c r="S121" s="242"/>
      <c r="T121" s="24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4" t="s">
        <v>242</v>
      </c>
      <c r="AU121" s="244" t="s">
        <v>79</v>
      </c>
      <c r="AV121" s="13" t="s">
        <v>79</v>
      </c>
      <c r="AW121" s="13" t="s">
        <v>32</v>
      </c>
      <c r="AX121" s="13" t="s">
        <v>71</v>
      </c>
      <c r="AY121" s="244" t="s">
        <v>227</v>
      </c>
    </row>
    <row r="122" s="13" customFormat="1">
      <c r="A122" s="13"/>
      <c r="B122" s="234"/>
      <c r="C122" s="235"/>
      <c r="D122" s="229" t="s">
        <v>242</v>
      </c>
      <c r="E122" s="236" t="s">
        <v>19</v>
      </c>
      <c r="F122" s="237" t="s">
        <v>531</v>
      </c>
      <c r="G122" s="235"/>
      <c r="H122" s="238">
        <v>9</v>
      </c>
      <c r="I122" s="239"/>
      <c r="J122" s="235"/>
      <c r="K122" s="235"/>
      <c r="L122" s="240"/>
      <c r="M122" s="241"/>
      <c r="N122" s="242"/>
      <c r="O122" s="242"/>
      <c r="P122" s="242"/>
      <c r="Q122" s="242"/>
      <c r="R122" s="242"/>
      <c r="S122" s="242"/>
      <c r="T122" s="24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4" t="s">
        <v>242</v>
      </c>
      <c r="AU122" s="244" t="s">
        <v>79</v>
      </c>
      <c r="AV122" s="13" t="s">
        <v>79</v>
      </c>
      <c r="AW122" s="13" t="s">
        <v>32</v>
      </c>
      <c r="AX122" s="13" t="s">
        <v>71</v>
      </c>
      <c r="AY122" s="244" t="s">
        <v>227</v>
      </c>
    </row>
    <row r="123" s="13" customFormat="1">
      <c r="A123" s="13"/>
      <c r="B123" s="234"/>
      <c r="C123" s="235"/>
      <c r="D123" s="229" t="s">
        <v>242</v>
      </c>
      <c r="E123" s="236" t="s">
        <v>19</v>
      </c>
      <c r="F123" s="237" t="s">
        <v>532</v>
      </c>
      <c r="G123" s="235"/>
      <c r="H123" s="238">
        <v>4.5</v>
      </c>
      <c r="I123" s="239"/>
      <c r="J123" s="235"/>
      <c r="K123" s="235"/>
      <c r="L123" s="240"/>
      <c r="M123" s="241"/>
      <c r="N123" s="242"/>
      <c r="O123" s="242"/>
      <c r="P123" s="242"/>
      <c r="Q123" s="242"/>
      <c r="R123" s="242"/>
      <c r="S123" s="242"/>
      <c r="T123" s="24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4" t="s">
        <v>242</v>
      </c>
      <c r="AU123" s="244" t="s">
        <v>79</v>
      </c>
      <c r="AV123" s="13" t="s">
        <v>79</v>
      </c>
      <c r="AW123" s="13" t="s">
        <v>32</v>
      </c>
      <c r="AX123" s="13" t="s">
        <v>71</v>
      </c>
      <c r="AY123" s="244" t="s">
        <v>227</v>
      </c>
    </row>
    <row r="124" s="14" customFormat="1">
      <c r="A124" s="14"/>
      <c r="B124" s="245"/>
      <c r="C124" s="246"/>
      <c r="D124" s="229" t="s">
        <v>242</v>
      </c>
      <c r="E124" s="247" t="s">
        <v>170</v>
      </c>
      <c r="F124" s="248" t="s">
        <v>244</v>
      </c>
      <c r="G124" s="246"/>
      <c r="H124" s="249">
        <v>22.5</v>
      </c>
      <c r="I124" s="250"/>
      <c r="J124" s="246"/>
      <c r="K124" s="246"/>
      <c r="L124" s="251"/>
      <c r="M124" s="252"/>
      <c r="N124" s="253"/>
      <c r="O124" s="253"/>
      <c r="P124" s="253"/>
      <c r="Q124" s="253"/>
      <c r="R124" s="253"/>
      <c r="S124" s="253"/>
      <c r="T124" s="25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5" t="s">
        <v>242</v>
      </c>
      <c r="AU124" s="255" t="s">
        <v>79</v>
      </c>
      <c r="AV124" s="14" t="s">
        <v>122</v>
      </c>
      <c r="AW124" s="14" t="s">
        <v>32</v>
      </c>
      <c r="AX124" s="14" t="s">
        <v>75</v>
      </c>
      <c r="AY124" s="255" t="s">
        <v>227</v>
      </c>
    </row>
    <row r="125" s="2" customFormat="1" ht="62.7" customHeight="1">
      <c r="A125" s="39"/>
      <c r="B125" s="40"/>
      <c r="C125" s="216" t="s">
        <v>134</v>
      </c>
      <c r="D125" s="216" t="s">
        <v>229</v>
      </c>
      <c r="E125" s="217" t="s">
        <v>301</v>
      </c>
      <c r="F125" s="218" t="s">
        <v>302</v>
      </c>
      <c r="G125" s="219" t="s">
        <v>259</v>
      </c>
      <c r="H125" s="220">
        <v>13.695</v>
      </c>
      <c r="I125" s="221"/>
      <c r="J125" s="222">
        <f>ROUND(I125*H125,2)</f>
        <v>0</v>
      </c>
      <c r="K125" s="218" t="s">
        <v>232</v>
      </c>
      <c r="L125" s="45"/>
      <c r="M125" s="223" t="s">
        <v>19</v>
      </c>
      <c r="N125" s="224" t="s">
        <v>42</v>
      </c>
      <c r="O125" s="85"/>
      <c r="P125" s="225">
        <f>O125*H125</f>
        <v>0</v>
      </c>
      <c r="Q125" s="225">
        <v>0</v>
      </c>
      <c r="R125" s="225">
        <f>Q125*H125</f>
        <v>0</v>
      </c>
      <c r="S125" s="225">
        <v>0</v>
      </c>
      <c r="T125" s="226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7" t="s">
        <v>233</v>
      </c>
      <c r="AT125" s="227" t="s">
        <v>229</v>
      </c>
      <c r="AU125" s="227" t="s">
        <v>79</v>
      </c>
      <c r="AY125" s="18" t="s">
        <v>227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18" t="s">
        <v>75</v>
      </c>
      <c r="BK125" s="228">
        <f>ROUND(I125*H125,2)</f>
        <v>0</v>
      </c>
      <c r="BL125" s="18" t="s">
        <v>233</v>
      </c>
      <c r="BM125" s="227" t="s">
        <v>533</v>
      </c>
    </row>
    <row r="126" s="2" customFormat="1">
      <c r="A126" s="39"/>
      <c r="B126" s="40"/>
      <c r="C126" s="41"/>
      <c r="D126" s="229" t="s">
        <v>240</v>
      </c>
      <c r="E126" s="41"/>
      <c r="F126" s="230" t="s">
        <v>261</v>
      </c>
      <c r="G126" s="41"/>
      <c r="H126" s="41"/>
      <c r="I126" s="231"/>
      <c r="J126" s="41"/>
      <c r="K126" s="41"/>
      <c r="L126" s="45"/>
      <c r="M126" s="232"/>
      <c r="N126" s="233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240</v>
      </c>
      <c r="AU126" s="18" t="s">
        <v>79</v>
      </c>
    </row>
    <row r="127" s="13" customFormat="1">
      <c r="A127" s="13"/>
      <c r="B127" s="234"/>
      <c r="C127" s="235"/>
      <c r="D127" s="229" t="s">
        <v>242</v>
      </c>
      <c r="E127" s="236" t="s">
        <v>19</v>
      </c>
      <c r="F127" s="237" t="s">
        <v>262</v>
      </c>
      <c r="G127" s="235"/>
      <c r="H127" s="238">
        <v>9.9000000000000004</v>
      </c>
      <c r="I127" s="239"/>
      <c r="J127" s="235"/>
      <c r="K127" s="235"/>
      <c r="L127" s="240"/>
      <c r="M127" s="241"/>
      <c r="N127" s="242"/>
      <c r="O127" s="242"/>
      <c r="P127" s="242"/>
      <c r="Q127" s="242"/>
      <c r="R127" s="242"/>
      <c r="S127" s="242"/>
      <c r="T127" s="24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4" t="s">
        <v>242</v>
      </c>
      <c r="AU127" s="244" t="s">
        <v>79</v>
      </c>
      <c r="AV127" s="13" t="s">
        <v>79</v>
      </c>
      <c r="AW127" s="13" t="s">
        <v>32</v>
      </c>
      <c r="AX127" s="13" t="s">
        <v>71</v>
      </c>
      <c r="AY127" s="244" t="s">
        <v>227</v>
      </c>
    </row>
    <row r="128" s="13" customFormat="1">
      <c r="A128" s="13"/>
      <c r="B128" s="234"/>
      <c r="C128" s="235"/>
      <c r="D128" s="229" t="s">
        <v>242</v>
      </c>
      <c r="E128" s="236" t="s">
        <v>19</v>
      </c>
      <c r="F128" s="237" t="s">
        <v>263</v>
      </c>
      <c r="G128" s="235"/>
      <c r="H128" s="238">
        <v>3.7949999999999999</v>
      </c>
      <c r="I128" s="239"/>
      <c r="J128" s="235"/>
      <c r="K128" s="235"/>
      <c r="L128" s="240"/>
      <c r="M128" s="241"/>
      <c r="N128" s="242"/>
      <c r="O128" s="242"/>
      <c r="P128" s="242"/>
      <c r="Q128" s="242"/>
      <c r="R128" s="242"/>
      <c r="S128" s="242"/>
      <c r="T128" s="24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4" t="s">
        <v>242</v>
      </c>
      <c r="AU128" s="244" t="s">
        <v>79</v>
      </c>
      <c r="AV128" s="13" t="s">
        <v>79</v>
      </c>
      <c r="AW128" s="13" t="s">
        <v>32</v>
      </c>
      <c r="AX128" s="13" t="s">
        <v>71</v>
      </c>
      <c r="AY128" s="244" t="s">
        <v>227</v>
      </c>
    </row>
    <row r="129" s="14" customFormat="1">
      <c r="A129" s="14"/>
      <c r="B129" s="245"/>
      <c r="C129" s="246"/>
      <c r="D129" s="229" t="s">
        <v>242</v>
      </c>
      <c r="E129" s="247" t="s">
        <v>19</v>
      </c>
      <c r="F129" s="248" t="s">
        <v>244</v>
      </c>
      <c r="G129" s="246"/>
      <c r="H129" s="249">
        <v>13.695</v>
      </c>
      <c r="I129" s="250"/>
      <c r="J129" s="246"/>
      <c r="K129" s="246"/>
      <c r="L129" s="251"/>
      <c r="M129" s="252"/>
      <c r="N129" s="253"/>
      <c r="O129" s="253"/>
      <c r="P129" s="253"/>
      <c r="Q129" s="253"/>
      <c r="R129" s="253"/>
      <c r="S129" s="253"/>
      <c r="T129" s="25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5" t="s">
        <v>242</v>
      </c>
      <c r="AU129" s="255" t="s">
        <v>79</v>
      </c>
      <c r="AV129" s="14" t="s">
        <v>122</v>
      </c>
      <c r="AW129" s="14" t="s">
        <v>32</v>
      </c>
      <c r="AX129" s="14" t="s">
        <v>75</v>
      </c>
      <c r="AY129" s="255" t="s">
        <v>227</v>
      </c>
    </row>
    <row r="130" s="2" customFormat="1" ht="49.05" customHeight="1">
      <c r="A130" s="39"/>
      <c r="B130" s="40"/>
      <c r="C130" s="216" t="s">
        <v>144</v>
      </c>
      <c r="D130" s="216" t="s">
        <v>229</v>
      </c>
      <c r="E130" s="217" t="s">
        <v>264</v>
      </c>
      <c r="F130" s="218" t="s">
        <v>265</v>
      </c>
      <c r="G130" s="219" t="s">
        <v>259</v>
      </c>
      <c r="H130" s="220">
        <v>13.695</v>
      </c>
      <c r="I130" s="221"/>
      <c r="J130" s="222">
        <f>ROUND(I130*H130,2)</f>
        <v>0</v>
      </c>
      <c r="K130" s="218" t="s">
        <v>232</v>
      </c>
      <c r="L130" s="45"/>
      <c r="M130" s="223" t="s">
        <v>19</v>
      </c>
      <c r="N130" s="224" t="s">
        <v>42</v>
      </c>
      <c r="O130" s="85"/>
      <c r="P130" s="225">
        <f>O130*H130</f>
        <v>0</v>
      </c>
      <c r="Q130" s="225">
        <v>0</v>
      </c>
      <c r="R130" s="225">
        <f>Q130*H130</f>
        <v>0</v>
      </c>
      <c r="S130" s="225">
        <v>0</v>
      </c>
      <c r="T130" s="226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7" t="s">
        <v>233</v>
      </c>
      <c r="AT130" s="227" t="s">
        <v>229</v>
      </c>
      <c r="AU130" s="227" t="s">
        <v>79</v>
      </c>
      <c r="AY130" s="18" t="s">
        <v>227</v>
      </c>
      <c r="BE130" s="228">
        <f>IF(N130="základní",J130,0)</f>
        <v>0</v>
      </c>
      <c r="BF130" s="228">
        <f>IF(N130="snížená",J130,0)</f>
        <v>0</v>
      </c>
      <c r="BG130" s="228">
        <f>IF(N130="zákl. přenesená",J130,0)</f>
        <v>0</v>
      </c>
      <c r="BH130" s="228">
        <f>IF(N130="sníž. přenesená",J130,0)</f>
        <v>0</v>
      </c>
      <c r="BI130" s="228">
        <f>IF(N130="nulová",J130,0)</f>
        <v>0</v>
      </c>
      <c r="BJ130" s="18" t="s">
        <v>75</v>
      </c>
      <c r="BK130" s="228">
        <f>ROUND(I130*H130,2)</f>
        <v>0</v>
      </c>
      <c r="BL130" s="18" t="s">
        <v>233</v>
      </c>
      <c r="BM130" s="227" t="s">
        <v>534</v>
      </c>
    </row>
    <row r="131" s="13" customFormat="1">
      <c r="A131" s="13"/>
      <c r="B131" s="234"/>
      <c r="C131" s="235"/>
      <c r="D131" s="229" t="s">
        <v>242</v>
      </c>
      <c r="E131" s="236" t="s">
        <v>19</v>
      </c>
      <c r="F131" s="237" t="s">
        <v>262</v>
      </c>
      <c r="G131" s="235"/>
      <c r="H131" s="238">
        <v>9.9000000000000004</v>
      </c>
      <c r="I131" s="239"/>
      <c r="J131" s="235"/>
      <c r="K131" s="235"/>
      <c r="L131" s="240"/>
      <c r="M131" s="241"/>
      <c r="N131" s="242"/>
      <c r="O131" s="242"/>
      <c r="P131" s="242"/>
      <c r="Q131" s="242"/>
      <c r="R131" s="242"/>
      <c r="S131" s="242"/>
      <c r="T131" s="24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4" t="s">
        <v>242</v>
      </c>
      <c r="AU131" s="244" t="s">
        <v>79</v>
      </c>
      <c r="AV131" s="13" t="s">
        <v>79</v>
      </c>
      <c r="AW131" s="13" t="s">
        <v>32</v>
      </c>
      <c r="AX131" s="13" t="s">
        <v>71</v>
      </c>
      <c r="AY131" s="244" t="s">
        <v>227</v>
      </c>
    </row>
    <row r="132" s="13" customFormat="1">
      <c r="A132" s="13"/>
      <c r="B132" s="234"/>
      <c r="C132" s="235"/>
      <c r="D132" s="229" t="s">
        <v>242</v>
      </c>
      <c r="E132" s="236" t="s">
        <v>19</v>
      </c>
      <c r="F132" s="237" t="s">
        <v>263</v>
      </c>
      <c r="G132" s="235"/>
      <c r="H132" s="238">
        <v>3.7949999999999999</v>
      </c>
      <c r="I132" s="239"/>
      <c r="J132" s="235"/>
      <c r="K132" s="235"/>
      <c r="L132" s="240"/>
      <c r="M132" s="241"/>
      <c r="N132" s="242"/>
      <c r="O132" s="242"/>
      <c r="P132" s="242"/>
      <c r="Q132" s="242"/>
      <c r="R132" s="242"/>
      <c r="S132" s="242"/>
      <c r="T132" s="24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4" t="s">
        <v>242</v>
      </c>
      <c r="AU132" s="244" t="s">
        <v>79</v>
      </c>
      <c r="AV132" s="13" t="s">
        <v>79</v>
      </c>
      <c r="AW132" s="13" t="s">
        <v>32</v>
      </c>
      <c r="AX132" s="13" t="s">
        <v>71</v>
      </c>
      <c r="AY132" s="244" t="s">
        <v>227</v>
      </c>
    </row>
    <row r="133" s="14" customFormat="1">
      <c r="A133" s="14"/>
      <c r="B133" s="245"/>
      <c r="C133" s="246"/>
      <c r="D133" s="229" t="s">
        <v>242</v>
      </c>
      <c r="E133" s="247" t="s">
        <v>19</v>
      </c>
      <c r="F133" s="248" t="s">
        <v>244</v>
      </c>
      <c r="G133" s="246"/>
      <c r="H133" s="249">
        <v>13.695</v>
      </c>
      <c r="I133" s="250"/>
      <c r="J133" s="246"/>
      <c r="K133" s="246"/>
      <c r="L133" s="251"/>
      <c r="M133" s="252"/>
      <c r="N133" s="253"/>
      <c r="O133" s="253"/>
      <c r="P133" s="253"/>
      <c r="Q133" s="253"/>
      <c r="R133" s="253"/>
      <c r="S133" s="253"/>
      <c r="T133" s="25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5" t="s">
        <v>242</v>
      </c>
      <c r="AU133" s="255" t="s">
        <v>79</v>
      </c>
      <c r="AV133" s="14" t="s">
        <v>122</v>
      </c>
      <c r="AW133" s="14" t="s">
        <v>32</v>
      </c>
      <c r="AX133" s="14" t="s">
        <v>75</v>
      </c>
      <c r="AY133" s="255" t="s">
        <v>227</v>
      </c>
    </row>
    <row r="134" s="12" customFormat="1" ht="22.8" customHeight="1">
      <c r="A134" s="12"/>
      <c r="B134" s="200"/>
      <c r="C134" s="201"/>
      <c r="D134" s="202" t="s">
        <v>70</v>
      </c>
      <c r="E134" s="214" t="s">
        <v>535</v>
      </c>
      <c r="F134" s="214" t="s">
        <v>536</v>
      </c>
      <c r="G134" s="201"/>
      <c r="H134" s="201"/>
      <c r="I134" s="204"/>
      <c r="J134" s="215">
        <f>BK134</f>
        <v>0</v>
      </c>
      <c r="K134" s="201"/>
      <c r="L134" s="206"/>
      <c r="M134" s="207"/>
      <c r="N134" s="208"/>
      <c r="O134" s="208"/>
      <c r="P134" s="209">
        <f>SUM(P135:P139)</f>
        <v>0</v>
      </c>
      <c r="Q134" s="208"/>
      <c r="R134" s="209">
        <f>SUM(R135:R139)</f>
        <v>0</v>
      </c>
      <c r="S134" s="208"/>
      <c r="T134" s="210">
        <f>SUM(T135:T139)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1" t="s">
        <v>75</v>
      </c>
      <c r="AT134" s="212" t="s">
        <v>70</v>
      </c>
      <c r="AU134" s="212" t="s">
        <v>75</v>
      </c>
      <c r="AY134" s="211" t="s">
        <v>227</v>
      </c>
      <c r="BK134" s="213">
        <f>SUM(BK135:BK139)</f>
        <v>0</v>
      </c>
    </row>
    <row r="135" s="2" customFormat="1" ht="24.15" customHeight="1">
      <c r="A135" s="39"/>
      <c r="B135" s="40"/>
      <c r="C135" s="216" t="s">
        <v>154</v>
      </c>
      <c r="D135" s="216" t="s">
        <v>229</v>
      </c>
      <c r="E135" s="217" t="s">
        <v>537</v>
      </c>
      <c r="F135" s="218" t="s">
        <v>538</v>
      </c>
      <c r="G135" s="219" t="s">
        <v>180</v>
      </c>
      <c r="H135" s="220">
        <v>12</v>
      </c>
      <c r="I135" s="221"/>
      <c r="J135" s="222">
        <f>ROUND(I135*H135,2)</f>
        <v>0</v>
      </c>
      <c r="K135" s="218" t="s">
        <v>232</v>
      </c>
      <c r="L135" s="45"/>
      <c r="M135" s="223" t="s">
        <v>19</v>
      </c>
      <c r="N135" s="224" t="s">
        <v>42</v>
      </c>
      <c r="O135" s="85"/>
      <c r="P135" s="225">
        <f>O135*H135</f>
        <v>0</v>
      </c>
      <c r="Q135" s="225">
        <v>0</v>
      </c>
      <c r="R135" s="225">
        <f>Q135*H135</f>
        <v>0</v>
      </c>
      <c r="S135" s="225">
        <v>0</v>
      </c>
      <c r="T135" s="226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7" t="s">
        <v>122</v>
      </c>
      <c r="AT135" s="227" t="s">
        <v>229</v>
      </c>
      <c r="AU135" s="227" t="s">
        <v>79</v>
      </c>
      <c r="AY135" s="18" t="s">
        <v>227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18" t="s">
        <v>75</v>
      </c>
      <c r="BK135" s="228">
        <f>ROUND(I135*H135,2)</f>
        <v>0</v>
      </c>
      <c r="BL135" s="18" t="s">
        <v>122</v>
      </c>
      <c r="BM135" s="227" t="s">
        <v>539</v>
      </c>
    </row>
    <row r="136" s="2" customFormat="1" ht="62.7" customHeight="1">
      <c r="A136" s="39"/>
      <c r="B136" s="40"/>
      <c r="C136" s="216" t="s">
        <v>274</v>
      </c>
      <c r="D136" s="216" t="s">
        <v>229</v>
      </c>
      <c r="E136" s="217" t="s">
        <v>301</v>
      </c>
      <c r="F136" s="218" t="s">
        <v>302</v>
      </c>
      <c r="G136" s="219" t="s">
        <v>259</v>
      </c>
      <c r="H136" s="220">
        <v>0.52800000000000002</v>
      </c>
      <c r="I136" s="221"/>
      <c r="J136" s="222">
        <f>ROUND(I136*H136,2)</f>
        <v>0</v>
      </c>
      <c r="K136" s="218" t="s">
        <v>232</v>
      </c>
      <c r="L136" s="45"/>
      <c r="M136" s="223" t="s">
        <v>19</v>
      </c>
      <c r="N136" s="224" t="s">
        <v>42</v>
      </c>
      <c r="O136" s="85"/>
      <c r="P136" s="225">
        <f>O136*H136</f>
        <v>0</v>
      </c>
      <c r="Q136" s="225">
        <v>0</v>
      </c>
      <c r="R136" s="225">
        <f>Q136*H136</f>
        <v>0</v>
      </c>
      <c r="S136" s="225">
        <v>0</v>
      </c>
      <c r="T136" s="226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7" t="s">
        <v>233</v>
      </c>
      <c r="AT136" s="227" t="s">
        <v>229</v>
      </c>
      <c r="AU136" s="227" t="s">
        <v>79</v>
      </c>
      <c r="AY136" s="18" t="s">
        <v>227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18" t="s">
        <v>75</v>
      </c>
      <c r="BK136" s="228">
        <f>ROUND(I136*H136,2)</f>
        <v>0</v>
      </c>
      <c r="BL136" s="18" t="s">
        <v>233</v>
      </c>
      <c r="BM136" s="227" t="s">
        <v>540</v>
      </c>
    </row>
    <row r="137" s="13" customFormat="1">
      <c r="A137" s="13"/>
      <c r="B137" s="234"/>
      <c r="C137" s="235"/>
      <c r="D137" s="229" t="s">
        <v>242</v>
      </c>
      <c r="E137" s="236" t="s">
        <v>19</v>
      </c>
      <c r="F137" s="237" t="s">
        <v>541</v>
      </c>
      <c r="G137" s="235"/>
      <c r="H137" s="238">
        <v>0.52800000000000002</v>
      </c>
      <c r="I137" s="239"/>
      <c r="J137" s="235"/>
      <c r="K137" s="235"/>
      <c r="L137" s="240"/>
      <c r="M137" s="241"/>
      <c r="N137" s="242"/>
      <c r="O137" s="242"/>
      <c r="P137" s="242"/>
      <c r="Q137" s="242"/>
      <c r="R137" s="242"/>
      <c r="S137" s="242"/>
      <c r="T137" s="24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4" t="s">
        <v>242</v>
      </c>
      <c r="AU137" s="244" t="s">
        <v>79</v>
      </c>
      <c r="AV137" s="13" t="s">
        <v>79</v>
      </c>
      <c r="AW137" s="13" t="s">
        <v>32</v>
      </c>
      <c r="AX137" s="13" t="s">
        <v>75</v>
      </c>
      <c r="AY137" s="244" t="s">
        <v>227</v>
      </c>
    </row>
    <row r="138" s="2" customFormat="1" ht="49.05" customHeight="1">
      <c r="A138" s="39"/>
      <c r="B138" s="40"/>
      <c r="C138" s="216" t="s">
        <v>279</v>
      </c>
      <c r="D138" s="216" t="s">
        <v>229</v>
      </c>
      <c r="E138" s="217" t="s">
        <v>264</v>
      </c>
      <c r="F138" s="218" t="s">
        <v>265</v>
      </c>
      <c r="G138" s="219" t="s">
        <v>259</v>
      </c>
      <c r="H138" s="220">
        <v>0.52800000000000002</v>
      </c>
      <c r="I138" s="221"/>
      <c r="J138" s="222">
        <f>ROUND(I138*H138,2)</f>
        <v>0</v>
      </c>
      <c r="K138" s="218" t="s">
        <v>232</v>
      </c>
      <c r="L138" s="45"/>
      <c r="M138" s="223" t="s">
        <v>19</v>
      </c>
      <c r="N138" s="224" t="s">
        <v>42</v>
      </c>
      <c r="O138" s="85"/>
      <c r="P138" s="225">
        <f>O138*H138</f>
        <v>0</v>
      </c>
      <c r="Q138" s="225">
        <v>0</v>
      </c>
      <c r="R138" s="225">
        <f>Q138*H138</f>
        <v>0</v>
      </c>
      <c r="S138" s="225">
        <v>0</v>
      </c>
      <c r="T138" s="226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7" t="s">
        <v>233</v>
      </c>
      <c r="AT138" s="227" t="s">
        <v>229</v>
      </c>
      <c r="AU138" s="227" t="s">
        <v>79</v>
      </c>
      <c r="AY138" s="18" t="s">
        <v>227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18" t="s">
        <v>75</v>
      </c>
      <c r="BK138" s="228">
        <f>ROUND(I138*H138,2)</f>
        <v>0</v>
      </c>
      <c r="BL138" s="18" t="s">
        <v>233</v>
      </c>
      <c r="BM138" s="227" t="s">
        <v>542</v>
      </c>
    </row>
    <row r="139" s="13" customFormat="1">
      <c r="A139" s="13"/>
      <c r="B139" s="234"/>
      <c r="C139" s="235"/>
      <c r="D139" s="229" t="s">
        <v>242</v>
      </c>
      <c r="E139" s="236" t="s">
        <v>19</v>
      </c>
      <c r="F139" s="237" t="s">
        <v>541</v>
      </c>
      <c r="G139" s="235"/>
      <c r="H139" s="238">
        <v>0.52800000000000002</v>
      </c>
      <c r="I139" s="239"/>
      <c r="J139" s="235"/>
      <c r="K139" s="235"/>
      <c r="L139" s="240"/>
      <c r="M139" s="241"/>
      <c r="N139" s="242"/>
      <c r="O139" s="242"/>
      <c r="P139" s="242"/>
      <c r="Q139" s="242"/>
      <c r="R139" s="242"/>
      <c r="S139" s="242"/>
      <c r="T139" s="24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4" t="s">
        <v>242</v>
      </c>
      <c r="AU139" s="244" t="s">
        <v>79</v>
      </c>
      <c r="AV139" s="13" t="s">
        <v>79</v>
      </c>
      <c r="AW139" s="13" t="s">
        <v>32</v>
      </c>
      <c r="AX139" s="13" t="s">
        <v>75</v>
      </c>
      <c r="AY139" s="244" t="s">
        <v>227</v>
      </c>
    </row>
    <row r="140" s="12" customFormat="1" ht="22.8" customHeight="1">
      <c r="A140" s="12"/>
      <c r="B140" s="200"/>
      <c r="C140" s="201"/>
      <c r="D140" s="202" t="s">
        <v>70</v>
      </c>
      <c r="E140" s="214" t="s">
        <v>122</v>
      </c>
      <c r="F140" s="214" t="s">
        <v>543</v>
      </c>
      <c r="G140" s="201"/>
      <c r="H140" s="201"/>
      <c r="I140" s="204"/>
      <c r="J140" s="215">
        <f>BK140</f>
        <v>0</v>
      </c>
      <c r="K140" s="201"/>
      <c r="L140" s="206"/>
      <c r="M140" s="207"/>
      <c r="N140" s="208"/>
      <c r="O140" s="208"/>
      <c r="P140" s="209">
        <f>SUM(P141:P149)</f>
        <v>0</v>
      </c>
      <c r="Q140" s="208"/>
      <c r="R140" s="209">
        <f>SUM(R141:R149)</f>
        <v>0</v>
      </c>
      <c r="S140" s="208"/>
      <c r="T140" s="210">
        <f>SUM(T141:T149)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1" t="s">
        <v>75</v>
      </c>
      <c r="AT140" s="212" t="s">
        <v>70</v>
      </c>
      <c r="AU140" s="212" t="s">
        <v>75</v>
      </c>
      <c r="AY140" s="211" t="s">
        <v>227</v>
      </c>
      <c r="BK140" s="213">
        <f>SUM(BK141:BK149)</f>
        <v>0</v>
      </c>
    </row>
    <row r="141" s="2" customFormat="1" ht="24.15" customHeight="1">
      <c r="A141" s="39"/>
      <c r="B141" s="40"/>
      <c r="C141" s="216" t="s">
        <v>282</v>
      </c>
      <c r="D141" s="216" t="s">
        <v>229</v>
      </c>
      <c r="E141" s="217" t="s">
        <v>544</v>
      </c>
      <c r="F141" s="218" t="s">
        <v>545</v>
      </c>
      <c r="G141" s="219" t="s">
        <v>180</v>
      </c>
      <c r="H141" s="220">
        <v>19.199999999999999</v>
      </c>
      <c r="I141" s="221"/>
      <c r="J141" s="222">
        <f>ROUND(I141*H141,2)</f>
        <v>0</v>
      </c>
      <c r="K141" s="218" t="s">
        <v>232</v>
      </c>
      <c r="L141" s="45"/>
      <c r="M141" s="223" t="s">
        <v>19</v>
      </c>
      <c r="N141" s="224" t="s">
        <v>42</v>
      </c>
      <c r="O141" s="85"/>
      <c r="P141" s="225">
        <f>O141*H141</f>
        <v>0</v>
      </c>
      <c r="Q141" s="225">
        <v>0</v>
      </c>
      <c r="R141" s="225">
        <f>Q141*H141</f>
        <v>0</v>
      </c>
      <c r="S141" s="225">
        <v>0</v>
      </c>
      <c r="T141" s="226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7" t="s">
        <v>233</v>
      </c>
      <c r="AT141" s="227" t="s">
        <v>229</v>
      </c>
      <c r="AU141" s="227" t="s">
        <v>79</v>
      </c>
      <c r="AY141" s="18" t="s">
        <v>227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18" t="s">
        <v>75</v>
      </c>
      <c r="BK141" s="228">
        <f>ROUND(I141*H141,2)</f>
        <v>0</v>
      </c>
      <c r="BL141" s="18" t="s">
        <v>233</v>
      </c>
      <c r="BM141" s="227" t="s">
        <v>546</v>
      </c>
    </row>
    <row r="142" s="13" customFormat="1">
      <c r="A142" s="13"/>
      <c r="B142" s="234"/>
      <c r="C142" s="235"/>
      <c r="D142" s="229" t="s">
        <v>242</v>
      </c>
      <c r="E142" s="236" t="s">
        <v>19</v>
      </c>
      <c r="F142" s="237" t="s">
        <v>547</v>
      </c>
      <c r="G142" s="235"/>
      <c r="H142" s="238">
        <v>9.5999999999999996</v>
      </c>
      <c r="I142" s="239"/>
      <c r="J142" s="235"/>
      <c r="K142" s="235"/>
      <c r="L142" s="240"/>
      <c r="M142" s="241"/>
      <c r="N142" s="242"/>
      <c r="O142" s="242"/>
      <c r="P142" s="242"/>
      <c r="Q142" s="242"/>
      <c r="R142" s="242"/>
      <c r="S142" s="242"/>
      <c r="T142" s="24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4" t="s">
        <v>242</v>
      </c>
      <c r="AU142" s="244" t="s">
        <v>79</v>
      </c>
      <c r="AV142" s="13" t="s">
        <v>79</v>
      </c>
      <c r="AW142" s="13" t="s">
        <v>32</v>
      </c>
      <c r="AX142" s="13" t="s">
        <v>71</v>
      </c>
      <c r="AY142" s="244" t="s">
        <v>227</v>
      </c>
    </row>
    <row r="143" s="13" customFormat="1">
      <c r="A143" s="13"/>
      <c r="B143" s="234"/>
      <c r="C143" s="235"/>
      <c r="D143" s="229" t="s">
        <v>242</v>
      </c>
      <c r="E143" s="236" t="s">
        <v>19</v>
      </c>
      <c r="F143" s="237" t="s">
        <v>548</v>
      </c>
      <c r="G143" s="235"/>
      <c r="H143" s="238">
        <v>9.5999999999999996</v>
      </c>
      <c r="I143" s="239"/>
      <c r="J143" s="235"/>
      <c r="K143" s="235"/>
      <c r="L143" s="240"/>
      <c r="M143" s="241"/>
      <c r="N143" s="242"/>
      <c r="O143" s="242"/>
      <c r="P143" s="242"/>
      <c r="Q143" s="242"/>
      <c r="R143" s="242"/>
      <c r="S143" s="242"/>
      <c r="T143" s="24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4" t="s">
        <v>242</v>
      </c>
      <c r="AU143" s="244" t="s">
        <v>79</v>
      </c>
      <c r="AV143" s="13" t="s">
        <v>79</v>
      </c>
      <c r="AW143" s="13" t="s">
        <v>32</v>
      </c>
      <c r="AX143" s="13" t="s">
        <v>71</v>
      </c>
      <c r="AY143" s="244" t="s">
        <v>227</v>
      </c>
    </row>
    <row r="144" s="14" customFormat="1">
      <c r="A144" s="14"/>
      <c r="B144" s="245"/>
      <c r="C144" s="246"/>
      <c r="D144" s="229" t="s">
        <v>242</v>
      </c>
      <c r="E144" s="247" t="s">
        <v>178</v>
      </c>
      <c r="F144" s="248" t="s">
        <v>244</v>
      </c>
      <c r="G144" s="246"/>
      <c r="H144" s="249">
        <v>19.199999999999999</v>
      </c>
      <c r="I144" s="250"/>
      <c r="J144" s="246"/>
      <c r="K144" s="246"/>
      <c r="L144" s="251"/>
      <c r="M144" s="252"/>
      <c r="N144" s="253"/>
      <c r="O144" s="253"/>
      <c r="P144" s="253"/>
      <c r="Q144" s="253"/>
      <c r="R144" s="253"/>
      <c r="S144" s="253"/>
      <c r="T144" s="25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5" t="s">
        <v>242</v>
      </c>
      <c r="AU144" s="255" t="s">
        <v>79</v>
      </c>
      <c r="AV144" s="14" t="s">
        <v>122</v>
      </c>
      <c r="AW144" s="14" t="s">
        <v>32</v>
      </c>
      <c r="AX144" s="14" t="s">
        <v>75</v>
      </c>
      <c r="AY144" s="255" t="s">
        <v>227</v>
      </c>
    </row>
    <row r="145" s="2" customFormat="1" ht="66.75" customHeight="1">
      <c r="A145" s="39"/>
      <c r="B145" s="40"/>
      <c r="C145" s="216" t="s">
        <v>288</v>
      </c>
      <c r="D145" s="216" t="s">
        <v>229</v>
      </c>
      <c r="E145" s="217" t="s">
        <v>549</v>
      </c>
      <c r="F145" s="218" t="s">
        <v>550</v>
      </c>
      <c r="G145" s="219" t="s">
        <v>259</v>
      </c>
      <c r="H145" s="220">
        <v>36.479999999999997</v>
      </c>
      <c r="I145" s="221"/>
      <c r="J145" s="222">
        <f>ROUND(I145*H145,2)</f>
        <v>0</v>
      </c>
      <c r="K145" s="218" t="s">
        <v>232</v>
      </c>
      <c r="L145" s="45"/>
      <c r="M145" s="223" t="s">
        <v>19</v>
      </c>
      <c r="N145" s="224" t="s">
        <v>42</v>
      </c>
      <c r="O145" s="85"/>
      <c r="P145" s="225">
        <f>O145*H145</f>
        <v>0</v>
      </c>
      <c r="Q145" s="225">
        <v>0</v>
      </c>
      <c r="R145" s="225">
        <f>Q145*H145</f>
        <v>0</v>
      </c>
      <c r="S145" s="225">
        <v>0</v>
      </c>
      <c r="T145" s="226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7" t="s">
        <v>233</v>
      </c>
      <c r="AT145" s="227" t="s">
        <v>229</v>
      </c>
      <c r="AU145" s="227" t="s">
        <v>79</v>
      </c>
      <c r="AY145" s="18" t="s">
        <v>227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18" t="s">
        <v>75</v>
      </c>
      <c r="BK145" s="228">
        <f>ROUND(I145*H145,2)</f>
        <v>0</v>
      </c>
      <c r="BL145" s="18" t="s">
        <v>233</v>
      </c>
      <c r="BM145" s="227" t="s">
        <v>551</v>
      </c>
    </row>
    <row r="146" s="2" customFormat="1">
      <c r="A146" s="39"/>
      <c r="B146" s="40"/>
      <c r="C146" s="41"/>
      <c r="D146" s="229" t="s">
        <v>240</v>
      </c>
      <c r="E146" s="41"/>
      <c r="F146" s="230" t="s">
        <v>261</v>
      </c>
      <c r="G146" s="41"/>
      <c r="H146" s="41"/>
      <c r="I146" s="231"/>
      <c r="J146" s="41"/>
      <c r="K146" s="41"/>
      <c r="L146" s="45"/>
      <c r="M146" s="232"/>
      <c r="N146" s="233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240</v>
      </c>
      <c r="AU146" s="18" t="s">
        <v>79</v>
      </c>
    </row>
    <row r="147" s="13" customFormat="1">
      <c r="A147" s="13"/>
      <c r="B147" s="234"/>
      <c r="C147" s="235"/>
      <c r="D147" s="229" t="s">
        <v>242</v>
      </c>
      <c r="E147" s="236" t="s">
        <v>19</v>
      </c>
      <c r="F147" s="237" t="s">
        <v>552</v>
      </c>
      <c r="G147" s="235"/>
      <c r="H147" s="238">
        <v>36.479999999999997</v>
      </c>
      <c r="I147" s="239"/>
      <c r="J147" s="235"/>
      <c r="K147" s="235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242</v>
      </c>
      <c r="AU147" s="244" t="s">
        <v>79</v>
      </c>
      <c r="AV147" s="13" t="s">
        <v>79</v>
      </c>
      <c r="AW147" s="13" t="s">
        <v>32</v>
      </c>
      <c r="AX147" s="13" t="s">
        <v>75</v>
      </c>
      <c r="AY147" s="244" t="s">
        <v>227</v>
      </c>
    </row>
    <row r="148" s="2" customFormat="1" ht="49.05" customHeight="1">
      <c r="A148" s="39"/>
      <c r="B148" s="40"/>
      <c r="C148" s="216" t="s">
        <v>294</v>
      </c>
      <c r="D148" s="216" t="s">
        <v>229</v>
      </c>
      <c r="E148" s="217" t="s">
        <v>264</v>
      </c>
      <c r="F148" s="218" t="s">
        <v>265</v>
      </c>
      <c r="G148" s="219" t="s">
        <v>259</v>
      </c>
      <c r="H148" s="220">
        <v>36.479999999999997</v>
      </c>
      <c r="I148" s="221"/>
      <c r="J148" s="222">
        <f>ROUND(I148*H148,2)</f>
        <v>0</v>
      </c>
      <c r="K148" s="218" t="s">
        <v>232</v>
      </c>
      <c r="L148" s="45"/>
      <c r="M148" s="223" t="s">
        <v>19</v>
      </c>
      <c r="N148" s="224" t="s">
        <v>42</v>
      </c>
      <c r="O148" s="85"/>
      <c r="P148" s="225">
        <f>O148*H148</f>
        <v>0</v>
      </c>
      <c r="Q148" s="225">
        <v>0</v>
      </c>
      <c r="R148" s="225">
        <f>Q148*H148</f>
        <v>0</v>
      </c>
      <c r="S148" s="225">
        <v>0</v>
      </c>
      <c r="T148" s="226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7" t="s">
        <v>233</v>
      </c>
      <c r="AT148" s="227" t="s">
        <v>229</v>
      </c>
      <c r="AU148" s="227" t="s">
        <v>79</v>
      </c>
      <c r="AY148" s="18" t="s">
        <v>227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18" t="s">
        <v>75</v>
      </c>
      <c r="BK148" s="228">
        <f>ROUND(I148*H148,2)</f>
        <v>0</v>
      </c>
      <c r="BL148" s="18" t="s">
        <v>233</v>
      </c>
      <c r="BM148" s="227" t="s">
        <v>553</v>
      </c>
    </row>
    <row r="149" s="13" customFormat="1">
      <c r="A149" s="13"/>
      <c r="B149" s="234"/>
      <c r="C149" s="235"/>
      <c r="D149" s="229" t="s">
        <v>242</v>
      </c>
      <c r="E149" s="236" t="s">
        <v>19</v>
      </c>
      <c r="F149" s="237" t="s">
        <v>552</v>
      </c>
      <c r="G149" s="235"/>
      <c r="H149" s="238">
        <v>36.479999999999997</v>
      </c>
      <c r="I149" s="239"/>
      <c r="J149" s="235"/>
      <c r="K149" s="235"/>
      <c r="L149" s="240"/>
      <c r="M149" s="241"/>
      <c r="N149" s="242"/>
      <c r="O149" s="242"/>
      <c r="P149" s="242"/>
      <c r="Q149" s="242"/>
      <c r="R149" s="242"/>
      <c r="S149" s="242"/>
      <c r="T149" s="24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4" t="s">
        <v>242</v>
      </c>
      <c r="AU149" s="244" t="s">
        <v>79</v>
      </c>
      <c r="AV149" s="13" t="s">
        <v>79</v>
      </c>
      <c r="AW149" s="13" t="s">
        <v>32</v>
      </c>
      <c r="AX149" s="13" t="s">
        <v>75</v>
      </c>
      <c r="AY149" s="244" t="s">
        <v>227</v>
      </c>
    </row>
    <row r="150" s="12" customFormat="1" ht="22.8" customHeight="1">
      <c r="A150" s="12"/>
      <c r="B150" s="200"/>
      <c r="C150" s="201"/>
      <c r="D150" s="202" t="s">
        <v>70</v>
      </c>
      <c r="E150" s="214" t="s">
        <v>134</v>
      </c>
      <c r="F150" s="214" t="s">
        <v>554</v>
      </c>
      <c r="G150" s="201"/>
      <c r="H150" s="201"/>
      <c r="I150" s="204"/>
      <c r="J150" s="215">
        <f>BK150</f>
        <v>0</v>
      </c>
      <c r="K150" s="201"/>
      <c r="L150" s="206"/>
      <c r="M150" s="207"/>
      <c r="N150" s="208"/>
      <c r="O150" s="208"/>
      <c r="P150" s="209">
        <f>SUM(P151:P161)</f>
        <v>0</v>
      </c>
      <c r="Q150" s="208"/>
      <c r="R150" s="209">
        <f>SUM(R151:R161)</f>
        <v>0</v>
      </c>
      <c r="S150" s="208"/>
      <c r="T150" s="210">
        <f>SUM(T151:T161)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1" t="s">
        <v>75</v>
      </c>
      <c r="AT150" s="212" t="s">
        <v>70</v>
      </c>
      <c r="AU150" s="212" t="s">
        <v>75</v>
      </c>
      <c r="AY150" s="211" t="s">
        <v>227</v>
      </c>
      <c r="BK150" s="213">
        <f>SUM(BK151:BK161)</f>
        <v>0</v>
      </c>
    </row>
    <row r="151" s="2" customFormat="1" ht="62.7" customHeight="1">
      <c r="A151" s="39"/>
      <c r="B151" s="40"/>
      <c r="C151" s="216" t="s">
        <v>300</v>
      </c>
      <c r="D151" s="216" t="s">
        <v>229</v>
      </c>
      <c r="E151" s="217" t="s">
        <v>289</v>
      </c>
      <c r="F151" s="218" t="s">
        <v>290</v>
      </c>
      <c r="G151" s="219" t="s">
        <v>180</v>
      </c>
      <c r="H151" s="220">
        <v>120</v>
      </c>
      <c r="I151" s="221"/>
      <c r="J151" s="222">
        <f>ROUND(I151*H151,2)</f>
        <v>0</v>
      </c>
      <c r="K151" s="218" t="s">
        <v>232</v>
      </c>
      <c r="L151" s="45"/>
      <c r="M151" s="223" t="s">
        <v>19</v>
      </c>
      <c r="N151" s="224" t="s">
        <v>42</v>
      </c>
      <c r="O151" s="85"/>
      <c r="P151" s="225">
        <f>O151*H151</f>
        <v>0</v>
      </c>
      <c r="Q151" s="225">
        <v>0</v>
      </c>
      <c r="R151" s="225">
        <f>Q151*H151</f>
        <v>0</v>
      </c>
      <c r="S151" s="225">
        <v>0</v>
      </c>
      <c r="T151" s="226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7" t="s">
        <v>233</v>
      </c>
      <c r="AT151" s="227" t="s">
        <v>229</v>
      </c>
      <c r="AU151" s="227" t="s">
        <v>79</v>
      </c>
      <c r="AY151" s="18" t="s">
        <v>227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18" t="s">
        <v>75</v>
      </c>
      <c r="BK151" s="228">
        <f>ROUND(I151*H151,2)</f>
        <v>0</v>
      </c>
      <c r="BL151" s="18" t="s">
        <v>233</v>
      </c>
      <c r="BM151" s="227" t="s">
        <v>555</v>
      </c>
    </row>
    <row r="152" s="2" customFormat="1">
      <c r="A152" s="39"/>
      <c r="B152" s="40"/>
      <c r="C152" s="41"/>
      <c r="D152" s="229" t="s">
        <v>240</v>
      </c>
      <c r="E152" s="41"/>
      <c r="F152" s="230" t="s">
        <v>292</v>
      </c>
      <c r="G152" s="41"/>
      <c r="H152" s="41"/>
      <c r="I152" s="231"/>
      <c r="J152" s="41"/>
      <c r="K152" s="41"/>
      <c r="L152" s="45"/>
      <c r="M152" s="232"/>
      <c r="N152" s="233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240</v>
      </c>
      <c r="AU152" s="18" t="s">
        <v>79</v>
      </c>
    </row>
    <row r="153" s="13" customFormat="1">
      <c r="A153" s="13"/>
      <c r="B153" s="234"/>
      <c r="C153" s="235"/>
      <c r="D153" s="229" t="s">
        <v>242</v>
      </c>
      <c r="E153" s="236" t="s">
        <v>182</v>
      </c>
      <c r="F153" s="237" t="s">
        <v>293</v>
      </c>
      <c r="G153" s="235"/>
      <c r="H153" s="238">
        <v>120</v>
      </c>
      <c r="I153" s="239"/>
      <c r="J153" s="235"/>
      <c r="K153" s="235"/>
      <c r="L153" s="240"/>
      <c r="M153" s="241"/>
      <c r="N153" s="242"/>
      <c r="O153" s="242"/>
      <c r="P153" s="242"/>
      <c r="Q153" s="242"/>
      <c r="R153" s="242"/>
      <c r="S153" s="242"/>
      <c r="T153" s="24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4" t="s">
        <v>242</v>
      </c>
      <c r="AU153" s="244" t="s">
        <v>79</v>
      </c>
      <c r="AV153" s="13" t="s">
        <v>79</v>
      </c>
      <c r="AW153" s="13" t="s">
        <v>32</v>
      </c>
      <c r="AX153" s="13" t="s">
        <v>75</v>
      </c>
      <c r="AY153" s="244" t="s">
        <v>227</v>
      </c>
    </row>
    <row r="154" s="2" customFormat="1" ht="24.15" customHeight="1">
      <c r="A154" s="39"/>
      <c r="B154" s="40"/>
      <c r="C154" s="216" t="s">
        <v>306</v>
      </c>
      <c r="D154" s="216" t="s">
        <v>229</v>
      </c>
      <c r="E154" s="217" t="s">
        <v>556</v>
      </c>
      <c r="F154" s="218" t="s">
        <v>557</v>
      </c>
      <c r="G154" s="219" t="s">
        <v>238</v>
      </c>
      <c r="H154" s="220">
        <v>8</v>
      </c>
      <c r="I154" s="221"/>
      <c r="J154" s="222">
        <f>ROUND(I154*H154,2)</f>
        <v>0</v>
      </c>
      <c r="K154" s="218" t="s">
        <v>232</v>
      </c>
      <c r="L154" s="45"/>
      <c r="M154" s="223" t="s">
        <v>19</v>
      </c>
      <c r="N154" s="224" t="s">
        <v>42</v>
      </c>
      <c r="O154" s="85"/>
      <c r="P154" s="225">
        <f>O154*H154</f>
        <v>0</v>
      </c>
      <c r="Q154" s="225">
        <v>0</v>
      </c>
      <c r="R154" s="225">
        <f>Q154*H154</f>
        <v>0</v>
      </c>
      <c r="S154" s="225">
        <v>0</v>
      </c>
      <c r="T154" s="226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7" t="s">
        <v>122</v>
      </c>
      <c r="AT154" s="227" t="s">
        <v>229</v>
      </c>
      <c r="AU154" s="227" t="s">
        <v>79</v>
      </c>
      <c r="AY154" s="18" t="s">
        <v>227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18" t="s">
        <v>75</v>
      </c>
      <c r="BK154" s="228">
        <f>ROUND(I154*H154,2)</f>
        <v>0</v>
      </c>
      <c r="BL154" s="18" t="s">
        <v>122</v>
      </c>
      <c r="BM154" s="227" t="s">
        <v>558</v>
      </c>
    </row>
    <row r="155" s="13" customFormat="1">
      <c r="A155" s="13"/>
      <c r="B155" s="234"/>
      <c r="C155" s="235"/>
      <c r="D155" s="229" t="s">
        <v>242</v>
      </c>
      <c r="E155" s="236" t="s">
        <v>19</v>
      </c>
      <c r="F155" s="237" t="s">
        <v>559</v>
      </c>
      <c r="G155" s="235"/>
      <c r="H155" s="238">
        <v>8</v>
      </c>
      <c r="I155" s="239"/>
      <c r="J155" s="235"/>
      <c r="K155" s="235"/>
      <c r="L155" s="240"/>
      <c r="M155" s="241"/>
      <c r="N155" s="242"/>
      <c r="O155" s="242"/>
      <c r="P155" s="242"/>
      <c r="Q155" s="242"/>
      <c r="R155" s="242"/>
      <c r="S155" s="242"/>
      <c r="T155" s="24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4" t="s">
        <v>242</v>
      </c>
      <c r="AU155" s="244" t="s">
        <v>79</v>
      </c>
      <c r="AV155" s="13" t="s">
        <v>79</v>
      </c>
      <c r="AW155" s="13" t="s">
        <v>32</v>
      </c>
      <c r="AX155" s="13" t="s">
        <v>75</v>
      </c>
      <c r="AY155" s="244" t="s">
        <v>227</v>
      </c>
    </row>
    <row r="156" s="2" customFormat="1" ht="66.75" customHeight="1">
      <c r="A156" s="39"/>
      <c r="B156" s="40"/>
      <c r="C156" s="216" t="s">
        <v>8</v>
      </c>
      <c r="D156" s="216" t="s">
        <v>229</v>
      </c>
      <c r="E156" s="217" t="s">
        <v>275</v>
      </c>
      <c r="F156" s="218" t="s">
        <v>276</v>
      </c>
      <c r="G156" s="219" t="s">
        <v>259</v>
      </c>
      <c r="H156" s="220">
        <v>7.2000000000000002</v>
      </c>
      <c r="I156" s="221"/>
      <c r="J156" s="222">
        <f>ROUND(I156*H156,2)</f>
        <v>0</v>
      </c>
      <c r="K156" s="218" t="s">
        <v>232</v>
      </c>
      <c r="L156" s="45"/>
      <c r="M156" s="223" t="s">
        <v>19</v>
      </c>
      <c r="N156" s="224" t="s">
        <v>42</v>
      </c>
      <c r="O156" s="85"/>
      <c r="P156" s="225">
        <f>O156*H156</f>
        <v>0</v>
      </c>
      <c r="Q156" s="225">
        <v>0</v>
      </c>
      <c r="R156" s="225">
        <f>Q156*H156</f>
        <v>0</v>
      </c>
      <c r="S156" s="225">
        <v>0</v>
      </c>
      <c r="T156" s="226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7" t="s">
        <v>233</v>
      </c>
      <c r="AT156" s="227" t="s">
        <v>229</v>
      </c>
      <c r="AU156" s="227" t="s">
        <v>79</v>
      </c>
      <c r="AY156" s="18" t="s">
        <v>227</v>
      </c>
      <c r="BE156" s="228">
        <f>IF(N156="základní",J156,0)</f>
        <v>0</v>
      </c>
      <c r="BF156" s="228">
        <f>IF(N156="snížená",J156,0)</f>
        <v>0</v>
      </c>
      <c r="BG156" s="228">
        <f>IF(N156="zákl. přenesená",J156,0)</f>
        <v>0</v>
      </c>
      <c r="BH156" s="228">
        <f>IF(N156="sníž. přenesená",J156,0)</f>
        <v>0</v>
      </c>
      <c r="BI156" s="228">
        <f>IF(N156="nulová",J156,0)</f>
        <v>0</v>
      </c>
      <c r="BJ156" s="18" t="s">
        <v>75</v>
      </c>
      <c r="BK156" s="228">
        <f>ROUND(I156*H156,2)</f>
        <v>0</v>
      </c>
      <c r="BL156" s="18" t="s">
        <v>233</v>
      </c>
      <c r="BM156" s="227" t="s">
        <v>560</v>
      </c>
    </row>
    <row r="157" s="2" customFormat="1">
      <c r="A157" s="39"/>
      <c r="B157" s="40"/>
      <c r="C157" s="41"/>
      <c r="D157" s="229" t="s">
        <v>240</v>
      </c>
      <c r="E157" s="41"/>
      <c r="F157" s="230" t="s">
        <v>261</v>
      </c>
      <c r="G157" s="41"/>
      <c r="H157" s="41"/>
      <c r="I157" s="231"/>
      <c r="J157" s="41"/>
      <c r="K157" s="41"/>
      <c r="L157" s="45"/>
      <c r="M157" s="232"/>
      <c r="N157" s="233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240</v>
      </c>
      <c r="AU157" s="18" t="s">
        <v>79</v>
      </c>
    </row>
    <row r="158" s="13" customFormat="1">
      <c r="A158" s="13"/>
      <c r="B158" s="234"/>
      <c r="C158" s="235"/>
      <c r="D158" s="229" t="s">
        <v>242</v>
      </c>
      <c r="E158" s="236" t="s">
        <v>19</v>
      </c>
      <c r="F158" s="237" t="s">
        <v>304</v>
      </c>
      <c r="G158" s="235"/>
      <c r="H158" s="238">
        <v>7.2000000000000002</v>
      </c>
      <c r="I158" s="239"/>
      <c r="J158" s="235"/>
      <c r="K158" s="235"/>
      <c r="L158" s="240"/>
      <c r="M158" s="241"/>
      <c r="N158" s="242"/>
      <c r="O158" s="242"/>
      <c r="P158" s="242"/>
      <c r="Q158" s="242"/>
      <c r="R158" s="242"/>
      <c r="S158" s="242"/>
      <c r="T158" s="24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4" t="s">
        <v>242</v>
      </c>
      <c r="AU158" s="244" t="s">
        <v>79</v>
      </c>
      <c r="AV158" s="13" t="s">
        <v>79</v>
      </c>
      <c r="AW158" s="13" t="s">
        <v>32</v>
      </c>
      <c r="AX158" s="13" t="s">
        <v>75</v>
      </c>
      <c r="AY158" s="244" t="s">
        <v>227</v>
      </c>
    </row>
    <row r="159" s="2" customFormat="1" ht="90" customHeight="1">
      <c r="A159" s="39"/>
      <c r="B159" s="40"/>
      <c r="C159" s="216" t="s">
        <v>316</v>
      </c>
      <c r="D159" s="216" t="s">
        <v>229</v>
      </c>
      <c r="E159" s="217" t="s">
        <v>561</v>
      </c>
      <c r="F159" s="218" t="s">
        <v>562</v>
      </c>
      <c r="G159" s="219" t="s">
        <v>259</v>
      </c>
      <c r="H159" s="220">
        <v>7.2000000000000002</v>
      </c>
      <c r="I159" s="221"/>
      <c r="J159" s="222">
        <f>ROUND(I159*H159,2)</f>
        <v>0</v>
      </c>
      <c r="K159" s="218" t="s">
        <v>232</v>
      </c>
      <c r="L159" s="45"/>
      <c r="M159" s="223" t="s">
        <v>19</v>
      </c>
      <c r="N159" s="224" t="s">
        <v>42</v>
      </c>
      <c r="O159" s="85"/>
      <c r="P159" s="225">
        <f>O159*H159</f>
        <v>0</v>
      </c>
      <c r="Q159" s="225">
        <v>0</v>
      </c>
      <c r="R159" s="225">
        <f>Q159*H159</f>
        <v>0</v>
      </c>
      <c r="S159" s="225">
        <v>0</v>
      </c>
      <c r="T159" s="226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7" t="s">
        <v>122</v>
      </c>
      <c r="AT159" s="227" t="s">
        <v>229</v>
      </c>
      <c r="AU159" s="227" t="s">
        <v>79</v>
      </c>
      <c r="AY159" s="18" t="s">
        <v>227</v>
      </c>
      <c r="BE159" s="228">
        <f>IF(N159="základní",J159,0)</f>
        <v>0</v>
      </c>
      <c r="BF159" s="228">
        <f>IF(N159="snížená",J159,0)</f>
        <v>0</v>
      </c>
      <c r="BG159" s="228">
        <f>IF(N159="zákl. přenesená",J159,0)</f>
        <v>0</v>
      </c>
      <c r="BH159" s="228">
        <f>IF(N159="sníž. přenesená",J159,0)</f>
        <v>0</v>
      </c>
      <c r="BI159" s="228">
        <f>IF(N159="nulová",J159,0)</f>
        <v>0</v>
      </c>
      <c r="BJ159" s="18" t="s">
        <v>75</v>
      </c>
      <c r="BK159" s="228">
        <f>ROUND(I159*H159,2)</f>
        <v>0</v>
      </c>
      <c r="BL159" s="18" t="s">
        <v>122</v>
      </c>
      <c r="BM159" s="227" t="s">
        <v>563</v>
      </c>
    </row>
    <row r="160" s="2" customFormat="1">
      <c r="A160" s="39"/>
      <c r="B160" s="40"/>
      <c r="C160" s="41"/>
      <c r="D160" s="229" t="s">
        <v>240</v>
      </c>
      <c r="E160" s="41"/>
      <c r="F160" s="230" t="s">
        <v>261</v>
      </c>
      <c r="G160" s="41"/>
      <c r="H160" s="41"/>
      <c r="I160" s="231"/>
      <c r="J160" s="41"/>
      <c r="K160" s="41"/>
      <c r="L160" s="45"/>
      <c r="M160" s="232"/>
      <c r="N160" s="233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240</v>
      </c>
      <c r="AU160" s="18" t="s">
        <v>79</v>
      </c>
    </row>
    <row r="161" s="13" customFormat="1">
      <c r="A161" s="13"/>
      <c r="B161" s="234"/>
      <c r="C161" s="235"/>
      <c r="D161" s="229" t="s">
        <v>242</v>
      </c>
      <c r="E161" s="236" t="s">
        <v>19</v>
      </c>
      <c r="F161" s="237" t="s">
        <v>564</v>
      </c>
      <c r="G161" s="235"/>
      <c r="H161" s="238">
        <v>7.2000000000000002</v>
      </c>
      <c r="I161" s="239"/>
      <c r="J161" s="235"/>
      <c r="K161" s="235"/>
      <c r="L161" s="240"/>
      <c r="M161" s="241"/>
      <c r="N161" s="242"/>
      <c r="O161" s="242"/>
      <c r="P161" s="242"/>
      <c r="Q161" s="242"/>
      <c r="R161" s="242"/>
      <c r="S161" s="242"/>
      <c r="T161" s="24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4" t="s">
        <v>242</v>
      </c>
      <c r="AU161" s="244" t="s">
        <v>79</v>
      </c>
      <c r="AV161" s="13" t="s">
        <v>79</v>
      </c>
      <c r="AW161" s="13" t="s">
        <v>32</v>
      </c>
      <c r="AX161" s="13" t="s">
        <v>75</v>
      </c>
      <c r="AY161" s="244" t="s">
        <v>227</v>
      </c>
    </row>
    <row r="162" s="12" customFormat="1" ht="22.8" customHeight="1">
      <c r="A162" s="12"/>
      <c r="B162" s="200"/>
      <c r="C162" s="201"/>
      <c r="D162" s="202" t="s">
        <v>70</v>
      </c>
      <c r="E162" s="214" t="s">
        <v>144</v>
      </c>
      <c r="F162" s="214" t="s">
        <v>315</v>
      </c>
      <c r="G162" s="201"/>
      <c r="H162" s="201"/>
      <c r="I162" s="204"/>
      <c r="J162" s="215">
        <f>BK162</f>
        <v>0</v>
      </c>
      <c r="K162" s="201"/>
      <c r="L162" s="206"/>
      <c r="M162" s="207"/>
      <c r="N162" s="208"/>
      <c r="O162" s="208"/>
      <c r="P162" s="209">
        <f>SUM(P163:P179)</f>
        <v>0</v>
      </c>
      <c r="Q162" s="208"/>
      <c r="R162" s="209">
        <f>SUM(R163:R179)</f>
        <v>45.542999999999999</v>
      </c>
      <c r="S162" s="208"/>
      <c r="T162" s="210">
        <f>SUM(T163:T179)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1" t="s">
        <v>75</v>
      </c>
      <c r="AT162" s="212" t="s">
        <v>70</v>
      </c>
      <c r="AU162" s="212" t="s">
        <v>75</v>
      </c>
      <c r="AY162" s="211" t="s">
        <v>227</v>
      </c>
      <c r="BK162" s="213">
        <f>SUM(BK163:BK179)</f>
        <v>0</v>
      </c>
    </row>
    <row r="163" s="2" customFormat="1" ht="66.75" customHeight="1">
      <c r="A163" s="39"/>
      <c r="B163" s="40"/>
      <c r="C163" s="216" t="s">
        <v>322</v>
      </c>
      <c r="D163" s="216" t="s">
        <v>229</v>
      </c>
      <c r="E163" s="217" t="s">
        <v>317</v>
      </c>
      <c r="F163" s="218" t="s">
        <v>318</v>
      </c>
      <c r="G163" s="219" t="s">
        <v>168</v>
      </c>
      <c r="H163" s="220">
        <v>33.389000000000003</v>
      </c>
      <c r="I163" s="221"/>
      <c r="J163" s="222">
        <f>ROUND(I163*H163,2)</f>
        <v>0</v>
      </c>
      <c r="K163" s="218" t="s">
        <v>232</v>
      </c>
      <c r="L163" s="45"/>
      <c r="M163" s="223" t="s">
        <v>19</v>
      </c>
      <c r="N163" s="224" t="s">
        <v>42</v>
      </c>
      <c r="O163" s="85"/>
      <c r="P163" s="225">
        <f>O163*H163</f>
        <v>0</v>
      </c>
      <c r="Q163" s="225">
        <v>0</v>
      </c>
      <c r="R163" s="225">
        <f>Q163*H163</f>
        <v>0</v>
      </c>
      <c r="S163" s="225">
        <v>0</v>
      </c>
      <c r="T163" s="226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7" t="s">
        <v>122</v>
      </c>
      <c r="AT163" s="227" t="s">
        <v>229</v>
      </c>
      <c r="AU163" s="227" t="s">
        <v>79</v>
      </c>
      <c r="AY163" s="18" t="s">
        <v>227</v>
      </c>
      <c r="BE163" s="228">
        <f>IF(N163="základní",J163,0)</f>
        <v>0</v>
      </c>
      <c r="BF163" s="228">
        <f>IF(N163="snížená",J163,0)</f>
        <v>0</v>
      </c>
      <c r="BG163" s="228">
        <f>IF(N163="zákl. přenesená",J163,0)</f>
        <v>0</v>
      </c>
      <c r="BH163" s="228">
        <f>IF(N163="sníž. přenesená",J163,0)</f>
        <v>0</v>
      </c>
      <c r="BI163" s="228">
        <f>IF(N163="nulová",J163,0)</f>
        <v>0</v>
      </c>
      <c r="BJ163" s="18" t="s">
        <v>75</v>
      </c>
      <c r="BK163" s="228">
        <f>ROUND(I163*H163,2)</f>
        <v>0</v>
      </c>
      <c r="BL163" s="18" t="s">
        <v>122</v>
      </c>
      <c r="BM163" s="227" t="s">
        <v>565</v>
      </c>
    </row>
    <row r="164" s="13" customFormat="1">
      <c r="A164" s="13"/>
      <c r="B164" s="234"/>
      <c r="C164" s="235"/>
      <c r="D164" s="229" t="s">
        <v>242</v>
      </c>
      <c r="E164" s="236" t="s">
        <v>320</v>
      </c>
      <c r="F164" s="237" t="s">
        <v>566</v>
      </c>
      <c r="G164" s="235"/>
      <c r="H164" s="238">
        <v>33.389000000000003</v>
      </c>
      <c r="I164" s="239"/>
      <c r="J164" s="235"/>
      <c r="K164" s="235"/>
      <c r="L164" s="240"/>
      <c r="M164" s="241"/>
      <c r="N164" s="242"/>
      <c r="O164" s="242"/>
      <c r="P164" s="242"/>
      <c r="Q164" s="242"/>
      <c r="R164" s="242"/>
      <c r="S164" s="242"/>
      <c r="T164" s="24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4" t="s">
        <v>242</v>
      </c>
      <c r="AU164" s="244" t="s">
        <v>79</v>
      </c>
      <c r="AV164" s="13" t="s">
        <v>79</v>
      </c>
      <c r="AW164" s="13" t="s">
        <v>32</v>
      </c>
      <c r="AX164" s="13" t="s">
        <v>75</v>
      </c>
      <c r="AY164" s="244" t="s">
        <v>227</v>
      </c>
    </row>
    <row r="165" s="2" customFormat="1" ht="37.8" customHeight="1">
      <c r="A165" s="39"/>
      <c r="B165" s="40"/>
      <c r="C165" s="216" t="s">
        <v>327</v>
      </c>
      <c r="D165" s="216" t="s">
        <v>229</v>
      </c>
      <c r="E165" s="217" t="s">
        <v>567</v>
      </c>
      <c r="F165" s="218" t="s">
        <v>568</v>
      </c>
      <c r="G165" s="219" t="s">
        <v>168</v>
      </c>
      <c r="H165" s="220">
        <v>33.389000000000003</v>
      </c>
      <c r="I165" s="221"/>
      <c r="J165" s="222">
        <f>ROUND(I165*H165,2)</f>
        <v>0</v>
      </c>
      <c r="K165" s="218" t="s">
        <v>232</v>
      </c>
      <c r="L165" s="45"/>
      <c r="M165" s="223" t="s">
        <v>19</v>
      </c>
      <c r="N165" s="224" t="s">
        <v>42</v>
      </c>
      <c r="O165" s="85"/>
      <c r="P165" s="225">
        <f>O165*H165</f>
        <v>0</v>
      </c>
      <c r="Q165" s="225">
        <v>0</v>
      </c>
      <c r="R165" s="225">
        <f>Q165*H165</f>
        <v>0</v>
      </c>
      <c r="S165" s="225">
        <v>0</v>
      </c>
      <c r="T165" s="226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27" t="s">
        <v>233</v>
      </c>
      <c r="AT165" s="227" t="s">
        <v>229</v>
      </c>
      <c r="AU165" s="227" t="s">
        <v>79</v>
      </c>
      <c r="AY165" s="18" t="s">
        <v>227</v>
      </c>
      <c r="BE165" s="228">
        <f>IF(N165="základní",J165,0)</f>
        <v>0</v>
      </c>
      <c r="BF165" s="228">
        <f>IF(N165="snížená",J165,0)</f>
        <v>0</v>
      </c>
      <c r="BG165" s="228">
        <f>IF(N165="zákl. přenesená",J165,0)</f>
        <v>0</v>
      </c>
      <c r="BH165" s="228">
        <f>IF(N165="sníž. přenesená",J165,0)</f>
        <v>0</v>
      </c>
      <c r="BI165" s="228">
        <f>IF(N165="nulová",J165,0)</f>
        <v>0</v>
      </c>
      <c r="BJ165" s="18" t="s">
        <v>75</v>
      </c>
      <c r="BK165" s="228">
        <f>ROUND(I165*H165,2)</f>
        <v>0</v>
      </c>
      <c r="BL165" s="18" t="s">
        <v>233</v>
      </c>
      <c r="BM165" s="227" t="s">
        <v>569</v>
      </c>
    </row>
    <row r="166" s="13" customFormat="1">
      <c r="A166" s="13"/>
      <c r="B166" s="234"/>
      <c r="C166" s="235"/>
      <c r="D166" s="229" t="s">
        <v>242</v>
      </c>
      <c r="E166" s="236" t="s">
        <v>19</v>
      </c>
      <c r="F166" s="237" t="s">
        <v>320</v>
      </c>
      <c r="G166" s="235"/>
      <c r="H166" s="238">
        <v>33.389000000000003</v>
      </c>
      <c r="I166" s="239"/>
      <c r="J166" s="235"/>
      <c r="K166" s="235"/>
      <c r="L166" s="240"/>
      <c r="M166" s="241"/>
      <c r="N166" s="242"/>
      <c r="O166" s="242"/>
      <c r="P166" s="242"/>
      <c r="Q166" s="242"/>
      <c r="R166" s="242"/>
      <c r="S166" s="242"/>
      <c r="T166" s="24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4" t="s">
        <v>242</v>
      </c>
      <c r="AU166" s="244" t="s">
        <v>79</v>
      </c>
      <c r="AV166" s="13" t="s">
        <v>79</v>
      </c>
      <c r="AW166" s="13" t="s">
        <v>32</v>
      </c>
      <c r="AX166" s="13" t="s">
        <v>71</v>
      </c>
      <c r="AY166" s="244" t="s">
        <v>227</v>
      </c>
    </row>
    <row r="167" s="14" customFormat="1">
      <c r="A167" s="14"/>
      <c r="B167" s="245"/>
      <c r="C167" s="246"/>
      <c r="D167" s="229" t="s">
        <v>242</v>
      </c>
      <c r="E167" s="247" t="s">
        <v>166</v>
      </c>
      <c r="F167" s="248" t="s">
        <v>244</v>
      </c>
      <c r="G167" s="246"/>
      <c r="H167" s="249">
        <v>33.389000000000003</v>
      </c>
      <c r="I167" s="250"/>
      <c r="J167" s="246"/>
      <c r="K167" s="246"/>
      <c r="L167" s="251"/>
      <c r="M167" s="252"/>
      <c r="N167" s="253"/>
      <c r="O167" s="253"/>
      <c r="P167" s="253"/>
      <c r="Q167" s="253"/>
      <c r="R167" s="253"/>
      <c r="S167" s="253"/>
      <c r="T167" s="25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5" t="s">
        <v>242</v>
      </c>
      <c r="AU167" s="255" t="s">
        <v>79</v>
      </c>
      <c r="AV167" s="14" t="s">
        <v>122</v>
      </c>
      <c r="AW167" s="14" t="s">
        <v>32</v>
      </c>
      <c r="AX167" s="14" t="s">
        <v>75</v>
      </c>
      <c r="AY167" s="255" t="s">
        <v>227</v>
      </c>
    </row>
    <row r="168" s="2" customFormat="1" ht="16.5" customHeight="1">
      <c r="A168" s="39"/>
      <c r="B168" s="40"/>
      <c r="C168" s="266" t="s">
        <v>335</v>
      </c>
      <c r="D168" s="266" t="s">
        <v>328</v>
      </c>
      <c r="E168" s="267" t="s">
        <v>329</v>
      </c>
      <c r="F168" s="268" t="s">
        <v>330</v>
      </c>
      <c r="G168" s="269" t="s">
        <v>259</v>
      </c>
      <c r="H168" s="270">
        <v>45.542999999999999</v>
      </c>
      <c r="I168" s="271"/>
      <c r="J168" s="272">
        <f>ROUND(I168*H168,2)</f>
        <v>0</v>
      </c>
      <c r="K168" s="268" t="s">
        <v>232</v>
      </c>
      <c r="L168" s="273"/>
      <c r="M168" s="274" t="s">
        <v>19</v>
      </c>
      <c r="N168" s="275" t="s">
        <v>42</v>
      </c>
      <c r="O168" s="85"/>
      <c r="P168" s="225">
        <f>O168*H168</f>
        <v>0</v>
      </c>
      <c r="Q168" s="225">
        <v>1</v>
      </c>
      <c r="R168" s="225">
        <f>Q168*H168</f>
        <v>45.542999999999999</v>
      </c>
      <c r="S168" s="225">
        <v>0</v>
      </c>
      <c r="T168" s="226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7" t="s">
        <v>331</v>
      </c>
      <c r="AT168" s="227" t="s">
        <v>328</v>
      </c>
      <c r="AU168" s="227" t="s">
        <v>79</v>
      </c>
      <c r="AY168" s="18" t="s">
        <v>227</v>
      </c>
      <c r="BE168" s="228">
        <f>IF(N168="základní",J168,0)</f>
        <v>0</v>
      </c>
      <c r="BF168" s="228">
        <f>IF(N168="snížená",J168,0)</f>
        <v>0</v>
      </c>
      <c r="BG168" s="228">
        <f>IF(N168="zákl. přenesená",J168,0)</f>
        <v>0</v>
      </c>
      <c r="BH168" s="228">
        <f>IF(N168="sníž. přenesená",J168,0)</f>
        <v>0</v>
      </c>
      <c r="BI168" s="228">
        <f>IF(N168="nulová",J168,0)</f>
        <v>0</v>
      </c>
      <c r="BJ168" s="18" t="s">
        <v>75</v>
      </c>
      <c r="BK168" s="228">
        <f>ROUND(I168*H168,2)</f>
        <v>0</v>
      </c>
      <c r="BL168" s="18" t="s">
        <v>331</v>
      </c>
      <c r="BM168" s="227" t="s">
        <v>570</v>
      </c>
    </row>
    <row r="169" s="13" customFormat="1">
      <c r="A169" s="13"/>
      <c r="B169" s="234"/>
      <c r="C169" s="235"/>
      <c r="D169" s="229" t="s">
        <v>242</v>
      </c>
      <c r="E169" s="236" t="s">
        <v>333</v>
      </c>
      <c r="F169" s="237" t="s">
        <v>334</v>
      </c>
      <c r="G169" s="235"/>
      <c r="H169" s="238">
        <v>45.542999999999999</v>
      </c>
      <c r="I169" s="239"/>
      <c r="J169" s="235"/>
      <c r="K169" s="235"/>
      <c r="L169" s="240"/>
      <c r="M169" s="241"/>
      <c r="N169" s="242"/>
      <c r="O169" s="242"/>
      <c r="P169" s="242"/>
      <c r="Q169" s="242"/>
      <c r="R169" s="242"/>
      <c r="S169" s="242"/>
      <c r="T169" s="24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4" t="s">
        <v>242</v>
      </c>
      <c r="AU169" s="244" t="s">
        <v>79</v>
      </c>
      <c r="AV169" s="13" t="s">
        <v>79</v>
      </c>
      <c r="AW169" s="13" t="s">
        <v>32</v>
      </c>
      <c r="AX169" s="13" t="s">
        <v>75</v>
      </c>
      <c r="AY169" s="244" t="s">
        <v>227</v>
      </c>
    </row>
    <row r="170" s="2" customFormat="1" ht="62.7" customHeight="1">
      <c r="A170" s="39"/>
      <c r="B170" s="40"/>
      <c r="C170" s="216" t="s">
        <v>338</v>
      </c>
      <c r="D170" s="216" t="s">
        <v>229</v>
      </c>
      <c r="E170" s="217" t="s">
        <v>301</v>
      </c>
      <c r="F170" s="218" t="s">
        <v>302</v>
      </c>
      <c r="G170" s="219" t="s">
        <v>259</v>
      </c>
      <c r="H170" s="220">
        <v>60.100000000000001</v>
      </c>
      <c r="I170" s="221"/>
      <c r="J170" s="222">
        <f>ROUND(I170*H170,2)</f>
        <v>0</v>
      </c>
      <c r="K170" s="218" t="s">
        <v>232</v>
      </c>
      <c r="L170" s="45"/>
      <c r="M170" s="223" t="s">
        <v>19</v>
      </c>
      <c r="N170" s="224" t="s">
        <v>42</v>
      </c>
      <c r="O170" s="85"/>
      <c r="P170" s="225">
        <f>O170*H170</f>
        <v>0</v>
      </c>
      <c r="Q170" s="225">
        <v>0</v>
      </c>
      <c r="R170" s="225">
        <f>Q170*H170</f>
        <v>0</v>
      </c>
      <c r="S170" s="225">
        <v>0</v>
      </c>
      <c r="T170" s="226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27" t="s">
        <v>233</v>
      </c>
      <c r="AT170" s="227" t="s">
        <v>229</v>
      </c>
      <c r="AU170" s="227" t="s">
        <v>79</v>
      </c>
      <c r="AY170" s="18" t="s">
        <v>227</v>
      </c>
      <c r="BE170" s="228">
        <f>IF(N170="základní",J170,0)</f>
        <v>0</v>
      </c>
      <c r="BF170" s="228">
        <f>IF(N170="snížená",J170,0)</f>
        <v>0</v>
      </c>
      <c r="BG170" s="228">
        <f>IF(N170="zákl. přenesená",J170,0)</f>
        <v>0</v>
      </c>
      <c r="BH170" s="228">
        <f>IF(N170="sníž. přenesená",J170,0)</f>
        <v>0</v>
      </c>
      <c r="BI170" s="228">
        <f>IF(N170="nulová",J170,0)</f>
        <v>0</v>
      </c>
      <c r="BJ170" s="18" t="s">
        <v>75</v>
      </c>
      <c r="BK170" s="228">
        <f>ROUND(I170*H170,2)</f>
        <v>0</v>
      </c>
      <c r="BL170" s="18" t="s">
        <v>233</v>
      </c>
      <c r="BM170" s="227" t="s">
        <v>571</v>
      </c>
    </row>
    <row r="171" s="2" customFormat="1">
      <c r="A171" s="39"/>
      <c r="B171" s="40"/>
      <c r="C171" s="41"/>
      <c r="D171" s="229" t="s">
        <v>240</v>
      </c>
      <c r="E171" s="41"/>
      <c r="F171" s="230" t="s">
        <v>261</v>
      </c>
      <c r="G171" s="41"/>
      <c r="H171" s="41"/>
      <c r="I171" s="231"/>
      <c r="J171" s="41"/>
      <c r="K171" s="41"/>
      <c r="L171" s="45"/>
      <c r="M171" s="232"/>
      <c r="N171" s="233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240</v>
      </c>
      <c r="AU171" s="18" t="s">
        <v>79</v>
      </c>
    </row>
    <row r="172" s="13" customFormat="1">
      <c r="A172" s="13"/>
      <c r="B172" s="234"/>
      <c r="C172" s="235"/>
      <c r="D172" s="229" t="s">
        <v>242</v>
      </c>
      <c r="E172" s="236" t="s">
        <v>19</v>
      </c>
      <c r="F172" s="237" t="s">
        <v>572</v>
      </c>
      <c r="G172" s="235"/>
      <c r="H172" s="238">
        <v>60.100000000000001</v>
      </c>
      <c r="I172" s="239"/>
      <c r="J172" s="235"/>
      <c r="K172" s="235"/>
      <c r="L172" s="240"/>
      <c r="M172" s="241"/>
      <c r="N172" s="242"/>
      <c r="O172" s="242"/>
      <c r="P172" s="242"/>
      <c r="Q172" s="242"/>
      <c r="R172" s="242"/>
      <c r="S172" s="242"/>
      <c r="T172" s="24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4" t="s">
        <v>242</v>
      </c>
      <c r="AU172" s="244" t="s">
        <v>79</v>
      </c>
      <c r="AV172" s="13" t="s">
        <v>79</v>
      </c>
      <c r="AW172" s="13" t="s">
        <v>32</v>
      </c>
      <c r="AX172" s="13" t="s">
        <v>75</v>
      </c>
      <c r="AY172" s="244" t="s">
        <v>227</v>
      </c>
    </row>
    <row r="173" s="2" customFormat="1" ht="49.05" customHeight="1">
      <c r="A173" s="39"/>
      <c r="B173" s="40"/>
      <c r="C173" s="216" t="s">
        <v>7</v>
      </c>
      <c r="D173" s="216" t="s">
        <v>229</v>
      </c>
      <c r="E173" s="217" t="s">
        <v>264</v>
      </c>
      <c r="F173" s="218" t="s">
        <v>265</v>
      </c>
      <c r="G173" s="219" t="s">
        <v>259</v>
      </c>
      <c r="H173" s="220">
        <v>60.100000000000001</v>
      </c>
      <c r="I173" s="221"/>
      <c r="J173" s="222">
        <f>ROUND(I173*H173,2)</f>
        <v>0</v>
      </c>
      <c r="K173" s="218" t="s">
        <v>232</v>
      </c>
      <c r="L173" s="45"/>
      <c r="M173" s="223" t="s">
        <v>19</v>
      </c>
      <c r="N173" s="224" t="s">
        <v>42</v>
      </c>
      <c r="O173" s="85"/>
      <c r="P173" s="225">
        <f>O173*H173</f>
        <v>0</v>
      </c>
      <c r="Q173" s="225">
        <v>0</v>
      </c>
      <c r="R173" s="225">
        <f>Q173*H173</f>
        <v>0</v>
      </c>
      <c r="S173" s="225">
        <v>0</v>
      </c>
      <c r="T173" s="226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27" t="s">
        <v>233</v>
      </c>
      <c r="AT173" s="227" t="s">
        <v>229</v>
      </c>
      <c r="AU173" s="227" t="s">
        <v>79</v>
      </c>
      <c r="AY173" s="18" t="s">
        <v>227</v>
      </c>
      <c r="BE173" s="228">
        <f>IF(N173="základní",J173,0)</f>
        <v>0</v>
      </c>
      <c r="BF173" s="228">
        <f>IF(N173="snížená",J173,0)</f>
        <v>0</v>
      </c>
      <c r="BG173" s="228">
        <f>IF(N173="zákl. přenesená",J173,0)</f>
        <v>0</v>
      </c>
      <c r="BH173" s="228">
        <f>IF(N173="sníž. přenesená",J173,0)</f>
        <v>0</v>
      </c>
      <c r="BI173" s="228">
        <f>IF(N173="nulová",J173,0)</f>
        <v>0</v>
      </c>
      <c r="BJ173" s="18" t="s">
        <v>75</v>
      </c>
      <c r="BK173" s="228">
        <f>ROUND(I173*H173,2)</f>
        <v>0</v>
      </c>
      <c r="BL173" s="18" t="s">
        <v>233</v>
      </c>
      <c r="BM173" s="227" t="s">
        <v>573</v>
      </c>
    </row>
    <row r="174" s="13" customFormat="1">
      <c r="A174" s="13"/>
      <c r="B174" s="234"/>
      <c r="C174" s="235"/>
      <c r="D174" s="229" t="s">
        <v>242</v>
      </c>
      <c r="E174" s="236" t="s">
        <v>19</v>
      </c>
      <c r="F174" s="237" t="s">
        <v>572</v>
      </c>
      <c r="G174" s="235"/>
      <c r="H174" s="238">
        <v>60.100000000000001</v>
      </c>
      <c r="I174" s="239"/>
      <c r="J174" s="235"/>
      <c r="K174" s="235"/>
      <c r="L174" s="240"/>
      <c r="M174" s="241"/>
      <c r="N174" s="242"/>
      <c r="O174" s="242"/>
      <c r="P174" s="242"/>
      <c r="Q174" s="242"/>
      <c r="R174" s="242"/>
      <c r="S174" s="242"/>
      <c r="T174" s="24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4" t="s">
        <v>242</v>
      </c>
      <c r="AU174" s="244" t="s">
        <v>79</v>
      </c>
      <c r="AV174" s="13" t="s">
        <v>79</v>
      </c>
      <c r="AW174" s="13" t="s">
        <v>32</v>
      </c>
      <c r="AX174" s="13" t="s">
        <v>75</v>
      </c>
      <c r="AY174" s="244" t="s">
        <v>227</v>
      </c>
    </row>
    <row r="175" s="2" customFormat="1" ht="78" customHeight="1">
      <c r="A175" s="39"/>
      <c r="B175" s="40"/>
      <c r="C175" s="216" t="s">
        <v>344</v>
      </c>
      <c r="D175" s="216" t="s">
        <v>229</v>
      </c>
      <c r="E175" s="217" t="s">
        <v>452</v>
      </c>
      <c r="F175" s="218" t="s">
        <v>453</v>
      </c>
      <c r="G175" s="219" t="s">
        <v>259</v>
      </c>
      <c r="H175" s="220">
        <v>45.542999999999999</v>
      </c>
      <c r="I175" s="221"/>
      <c r="J175" s="222">
        <f>ROUND(I175*H175,2)</f>
        <v>0</v>
      </c>
      <c r="K175" s="218" t="s">
        <v>232</v>
      </c>
      <c r="L175" s="45"/>
      <c r="M175" s="223" t="s">
        <v>19</v>
      </c>
      <c r="N175" s="224" t="s">
        <v>42</v>
      </c>
      <c r="O175" s="85"/>
      <c r="P175" s="225">
        <f>O175*H175</f>
        <v>0</v>
      </c>
      <c r="Q175" s="225">
        <v>0</v>
      </c>
      <c r="R175" s="225">
        <f>Q175*H175</f>
        <v>0</v>
      </c>
      <c r="S175" s="225">
        <v>0</v>
      </c>
      <c r="T175" s="226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27" t="s">
        <v>233</v>
      </c>
      <c r="AT175" s="227" t="s">
        <v>229</v>
      </c>
      <c r="AU175" s="227" t="s">
        <v>79</v>
      </c>
      <c r="AY175" s="18" t="s">
        <v>227</v>
      </c>
      <c r="BE175" s="228">
        <f>IF(N175="základní",J175,0)</f>
        <v>0</v>
      </c>
      <c r="BF175" s="228">
        <f>IF(N175="snížená",J175,0)</f>
        <v>0</v>
      </c>
      <c r="BG175" s="228">
        <f>IF(N175="zákl. přenesená",J175,0)</f>
        <v>0</v>
      </c>
      <c r="BH175" s="228">
        <f>IF(N175="sníž. přenesená",J175,0)</f>
        <v>0</v>
      </c>
      <c r="BI175" s="228">
        <f>IF(N175="nulová",J175,0)</f>
        <v>0</v>
      </c>
      <c r="BJ175" s="18" t="s">
        <v>75</v>
      </c>
      <c r="BK175" s="228">
        <f>ROUND(I175*H175,2)</f>
        <v>0</v>
      </c>
      <c r="BL175" s="18" t="s">
        <v>233</v>
      </c>
      <c r="BM175" s="227" t="s">
        <v>574</v>
      </c>
    </row>
    <row r="176" s="2" customFormat="1">
      <c r="A176" s="39"/>
      <c r="B176" s="40"/>
      <c r="C176" s="41"/>
      <c r="D176" s="229" t="s">
        <v>240</v>
      </c>
      <c r="E176" s="41"/>
      <c r="F176" s="230" t="s">
        <v>261</v>
      </c>
      <c r="G176" s="41"/>
      <c r="H176" s="41"/>
      <c r="I176" s="231"/>
      <c r="J176" s="41"/>
      <c r="K176" s="41"/>
      <c r="L176" s="45"/>
      <c r="M176" s="232"/>
      <c r="N176" s="233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240</v>
      </c>
      <c r="AU176" s="18" t="s">
        <v>79</v>
      </c>
    </row>
    <row r="177" s="13" customFormat="1">
      <c r="A177" s="13"/>
      <c r="B177" s="234"/>
      <c r="C177" s="235"/>
      <c r="D177" s="229" t="s">
        <v>242</v>
      </c>
      <c r="E177" s="236" t="s">
        <v>19</v>
      </c>
      <c r="F177" s="237" t="s">
        <v>343</v>
      </c>
      <c r="G177" s="235"/>
      <c r="H177" s="238">
        <v>45.542999999999999</v>
      </c>
      <c r="I177" s="239"/>
      <c r="J177" s="235"/>
      <c r="K177" s="235"/>
      <c r="L177" s="240"/>
      <c r="M177" s="241"/>
      <c r="N177" s="242"/>
      <c r="O177" s="242"/>
      <c r="P177" s="242"/>
      <c r="Q177" s="242"/>
      <c r="R177" s="242"/>
      <c r="S177" s="242"/>
      <c r="T177" s="24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4" t="s">
        <v>242</v>
      </c>
      <c r="AU177" s="244" t="s">
        <v>79</v>
      </c>
      <c r="AV177" s="13" t="s">
        <v>79</v>
      </c>
      <c r="AW177" s="13" t="s">
        <v>32</v>
      </c>
      <c r="AX177" s="13" t="s">
        <v>75</v>
      </c>
      <c r="AY177" s="244" t="s">
        <v>227</v>
      </c>
    </row>
    <row r="178" s="2" customFormat="1" ht="44.25" customHeight="1">
      <c r="A178" s="39"/>
      <c r="B178" s="40"/>
      <c r="C178" s="216" t="s">
        <v>350</v>
      </c>
      <c r="D178" s="216" t="s">
        <v>229</v>
      </c>
      <c r="E178" s="217" t="s">
        <v>345</v>
      </c>
      <c r="F178" s="218" t="s">
        <v>346</v>
      </c>
      <c r="G178" s="219" t="s">
        <v>238</v>
      </c>
      <c r="H178" s="220">
        <v>1</v>
      </c>
      <c r="I178" s="221"/>
      <c r="J178" s="222">
        <f>ROUND(I178*H178,2)</f>
        <v>0</v>
      </c>
      <c r="K178" s="218" t="s">
        <v>232</v>
      </c>
      <c r="L178" s="45"/>
      <c r="M178" s="223" t="s">
        <v>19</v>
      </c>
      <c r="N178" s="224" t="s">
        <v>42</v>
      </c>
      <c r="O178" s="85"/>
      <c r="P178" s="225">
        <f>O178*H178</f>
        <v>0</v>
      </c>
      <c r="Q178" s="225">
        <v>0</v>
      </c>
      <c r="R178" s="225">
        <f>Q178*H178</f>
        <v>0</v>
      </c>
      <c r="S178" s="225">
        <v>0</v>
      </c>
      <c r="T178" s="226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27" t="s">
        <v>233</v>
      </c>
      <c r="AT178" s="227" t="s">
        <v>229</v>
      </c>
      <c r="AU178" s="227" t="s">
        <v>79</v>
      </c>
      <c r="AY178" s="18" t="s">
        <v>227</v>
      </c>
      <c r="BE178" s="228">
        <f>IF(N178="základní",J178,0)</f>
        <v>0</v>
      </c>
      <c r="BF178" s="228">
        <f>IF(N178="snížená",J178,0)</f>
        <v>0</v>
      </c>
      <c r="BG178" s="228">
        <f>IF(N178="zákl. přenesená",J178,0)</f>
        <v>0</v>
      </c>
      <c r="BH178" s="228">
        <f>IF(N178="sníž. přenesená",J178,0)</f>
        <v>0</v>
      </c>
      <c r="BI178" s="228">
        <f>IF(N178="nulová",J178,0)</f>
        <v>0</v>
      </c>
      <c r="BJ178" s="18" t="s">
        <v>75</v>
      </c>
      <c r="BK178" s="228">
        <f>ROUND(I178*H178,2)</f>
        <v>0</v>
      </c>
      <c r="BL178" s="18" t="s">
        <v>233</v>
      </c>
      <c r="BM178" s="227" t="s">
        <v>575</v>
      </c>
    </row>
    <row r="179" s="13" customFormat="1">
      <c r="A179" s="13"/>
      <c r="B179" s="234"/>
      <c r="C179" s="235"/>
      <c r="D179" s="229" t="s">
        <v>242</v>
      </c>
      <c r="E179" s="236" t="s">
        <v>19</v>
      </c>
      <c r="F179" s="237" t="s">
        <v>348</v>
      </c>
      <c r="G179" s="235"/>
      <c r="H179" s="238">
        <v>1</v>
      </c>
      <c r="I179" s="239"/>
      <c r="J179" s="235"/>
      <c r="K179" s="235"/>
      <c r="L179" s="240"/>
      <c r="M179" s="241"/>
      <c r="N179" s="242"/>
      <c r="O179" s="242"/>
      <c r="P179" s="242"/>
      <c r="Q179" s="242"/>
      <c r="R179" s="242"/>
      <c r="S179" s="242"/>
      <c r="T179" s="24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4" t="s">
        <v>242</v>
      </c>
      <c r="AU179" s="244" t="s">
        <v>79</v>
      </c>
      <c r="AV179" s="13" t="s">
        <v>79</v>
      </c>
      <c r="AW179" s="13" t="s">
        <v>32</v>
      </c>
      <c r="AX179" s="13" t="s">
        <v>75</v>
      </c>
      <c r="AY179" s="244" t="s">
        <v>227</v>
      </c>
    </row>
    <row r="180" s="12" customFormat="1" ht="22.8" customHeight="1">
      <c r="A180" s="12"/>
      <c r="B180" s="200"/>
      <c r="C180" s="201"/>
      <c r="D180" s="202" t="s">
        <v>70</v>
      </c>
      <c r="E180" s="214" t="s">
        <v>154</v>
      </c>
      <c r="F180" s="214" t="s">
        <v>349</v>
      </c>
      <c r="G180" s="201"/>
      <c r="H180" s="201"/>
      <c r="I180" s="204"/>
      <c r="J180" s="215">
        <f>BK180</f>
        <v>0</v>
      </c>
      <c r="K180" s="201"/>
      <c r="L180" s="206"/>
      <c r="M180" s="207"/>
      <c r="N180" s="208"/>
      <c r="O180" s="208"/>
      <c r="P180" s="209">
        <f>SUM(P181:P192)</f>
        <v>0</v>
      </c>
      <c r="Q180" s="208"/>
      <c r="R180" s="209">
        <f>SUM(R181:R192)</f>
        <v>0.51600000000000001</v>
      </c>
      <c r="S180" s="208"/>
      <c r="T180" s="210">
        <f>SUM(T181:T192)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11" t="s">
        <v>75</v>
      </c>
      <c r="AT180" s="212" t="s">
        <v>70</v>
      </c>
      <c r="AU180" s="212" t="s">
        <v>75</v>
      </c>
      <c r="AY180" s="211" t="s">
        <v>227</v>
      </c>
      <c r="BK180" s="213">
        <f>SUM(BK181:BK192)</f>
        <v>0</v>
      </c>
    </row>
    <row r="181" s="2" customFormat="1" ht="16.5" customHeight="1">
      <c r="A181" s="39"/>
      <c r="B181" s="40"/>
      <c r="C181" s="266" t="s">
        <v>354</v>
      </c>
      <c r="D181" s="266" t="s">
        <v>328</v>
      </c>
      <c r="E181" s="267" t="s">
        <v>351</v>
      </c>
      <c r="F181" s="268" t="s">
        <v>352</v>
      </c>
      <c r="G181" s="269" t="s">
        <v>238</v>
      </c>
      <c r="H181" s="270">
        <v>152</v>
      </c>
      <c r="I181" s="271"/>
      <c r="J181" s="272">
        <f>ROUND(I181*H181,2)</f>
        <v>0</v>
      </c>
      <c r="K181" s="268" t="s">
        <v>232</v>
      </c>
      <c r="L181" s="273"/>
      <c r="M181" s="274" t="s">
        <v>19</v>
      </c>
      <c r="N181" s="275" t="s">
        <v>42</v>
      </c>
      <c r="O181" s="85"/>
      <c r="P181" s="225">
        <f>O181*H181</f>
        <v>0</v>
      </c>
      <c r="Q181" s="225">
        <v>0.0010499999999999999</v>
      </c>
      <c r="R181" s="225">
        <f>Q181*H181</f>
        <v>0.15959999999999999</v>
      </c>
      <c r="S181" s="225">
        <v>0</v>
      </c>
      <c r="T181" s="226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27" t="s">
        <v>331</v>
      </c>
      <c r="AT181" s="227" t="s">
        <v>328</v>
      </c>
      <c r="AU181" s="227" t="s">
        <v>79</v>
      </c>
      <c r="AY181" s="18" t="s">
        <v>227</v>
      </c>
      <c r="BE181" s="228">
        <f>IF(N181="základní",J181,0)</f>
        <v>0</v>
      </c>
      <c r="BF181" s="228">
        <f>IF(N181="snížená",J181,0)</f>
        <v>0</v>
      </c>
      <c r="BG181" s="228">
        <f>IF(N181="zákl. přenesená",J181,0)</f>
        <v>0</v>
      </c>
      <c r="BH181" s="228">
        <f>IF(N181="sníž. přenesená",J181,0)</f>
        <v>0</v>
      </c>
      <c r="BI181" s="228">
        <f>IF(N181="nulová",J181,0)</f>
        <v>0</v>
      </c>
      <c r="BJ181" s="18" t="s">
        <v>75</v>
      </c>
      <c r="BK181" s="228">
        <f>ROUND(I181*H181,2)</f>
        <v>0</v>
      </c>
      <c r="BL181" s="18" t="s">
        <v>331</v>
      </c>
      <c r="BM181" s="227" t="s">
        <v>576</v>
      </c>
    </row>
    <row r="182" s="13" customFormat="1">
      <c r="A182" s="13"/>
      <c r="B182" s="234"/>
      <c r="C182" s="235"/>
      <c r="D182" s="229" t="s">
        <v>242</v>
      </c>
      <c r="E182" s="236" t="s">
        <v>19</v>
      </c>
      <c r="F182" s="237" t="s">
        <v>577</v>
      </c>
      <c r="G182" s="235"/>
      <c r="H182" s="238">
        <v>152</v>
      </c>
      <c r="I182" s="239"/>
      <c r="J182" s="235"/>
      <c r="K182" s="235"/>
      <c r="L182" s="240"/>
      <c r="M182" s="241"/>
      <c r="N182" s="242"/>
      <c r="O182" s="242"/>
      <c r="P182" s="242"/>
      <c r="Q182" s="242"/>
      <c r="R182" s="242"/>
      <c r="S182" s="242"/>
      <c r="T182" s="24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4" t="s">
        <v>242</v>
      </c>
      <c r="AU182" s="244" t="s">
        <v>79</v>
      </c>
      <c r="AV182" s="13" t="s">
        <v>79</v>
      </c>
      <c r="AW182" s="13" t="s">
        <v>32</v>
      </c>
      <c r="AX182" s="13" t="s">
        <v>71</v>
      </c>
      <c r="AY182" s="244" t="s">
        <v>227</v>
      </c>
    </row>
    <row r="183" s="2" customFormat="1" ht="16.5" customHeight="1">
      <c r="A183" s="39"/>
      <c r="B183" s="40"/>
      <c r="C183" s="266" t="s">
        <v>361</v>
      </c>
      <c r="D183" s="266" t="s">
        <v>328</v>
      </c>
      <c r="E183" s="267" t="s">
        <v>355</v>
      </c>
      <c r="F183" s="268" t="s">
        <v>356</v>
      </c>
      <c r="G183" s="269" t="s">
        <v>238</v>
      </c>
      <c r="H183" s="270">
        <v>248</v>
      </c>
      <c r="I183" s="271"/>
      <c r="J183" s="272">
        <f>ROUND(I183*H183,2)</f>
        <v>0</v>
      </c>
      <c r="K183" s="268" t="s">
        <v>232</v>
      </c>
      <c r="L183" s="273"/>
      <c r="M183" s="274" t="s">
        <v>19</v>
      </c>
      <c r="N183" s="275" t="s">
        <v>42</v>
      </c>
      <c r="O183" s="85"/>
      <c r="P183" s="225">
        <f>O183*H183</f>
        <v>0</v>
      </c>
      <c r="Q183" s="225">
        <v>0.0010499999999999999</v>
      </c>
      <c r="R183" s="225">
        <f>Q183*H183</f>
        <v>0.26039999999999996</v>
      </c>
      <c r="S183" s="225">
        <v>0</v>
      </c>
      <c r="T183" s="226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27" t="s">
        <v>331</v>
      </c>
      <c r="AT183" s="227" t="s">
        <v>328</v>
      </c>
      <c r="AU183" s="227" t="s">
        <v>79</v>
      </c>
      <c r="AY183" s="18" t="s">
        <v>227</v>
      </c>
      <c r="BE183" s="228">
        <f>IF(N183="základní",J183,0)</f>
        <v>0</v>
      </c>
      <c r="BF183" s="228">
        <f>IF(N183="snížená",J183,0)</f>
        <v>0</v>
      </c>
      <c r="BG183" s="228">
        <f>IF(N183="zákl. přenesená",J183,0)</f>
        <v>0</v>
      </c>
      <c r="BH183" s="228">
        <f>IF(N183="sníž. přenesená",J183,0)</f>
        <v>0</v>
      </c>
      <c r="BI183" s="228">
        <f>IF(N183="nulová",J183,0)</f>
        <v>0</v>
      </c>
      <c r="BJ183" s="18" t="s">
        <v>75</v>
      </c>
      <c r="BK183" s="228">
        <f>ROUND(I183*H183,2)</f>
        <v>0</v>
      </c>
      <c r="BL183" s="18" t="s">
        <v>331</v>
      </c>
      <c r="BM183" s="227" t="s">
        <v>578</v>
      </c>
    </row>
    <row r="184" s="13" customFormat="1">
      <c r="A184" s="13"/>
      <c r="B184" s="234"/>
      <c r="C184" s="235"/>
      <c r="D184" s="229" t="s">
        <v>242</v>
      </c>
      <c r="E184" s="236" t="s">
        <v>19</v>
      </c>
      <c r="F184" s="237" t="s">
        <v>358</v>
      </c>
      <c r="G184" s="235"/>
      <c r="H184" s="238">
        <v>400</v>
      </c>
      <c r="I184" s="239"/>
      <c r="J184" s="235"/>
      <c r="K184" s="235"/>
      <c r="L184" s="240"/>
      <c r="M184" s="241"/>
      <c r="N184" s="242"/>
      <c r="O184" s="242"/>
      <c r="P184" s="242"/>
      <c r="Q184" s="242"/>
      <c r="R184" s="242"/>
      <c r="S184" s="242"/>
      <c r="T184" s="24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4" t="s">
        <v>242</v>
      </c>
      <c r="AU184" s="244" t="s">
        <v>79</v>
      </c>
      <c r="AV184" s="13" t="s">
        <v>79</v>
      </c>
      <c r="AW184" s="13" t="s">
        <v>32</v>
      </c>
      <c r="AX184" s="13" t="s">
        <v>71</v>
      </c>
      <c r="AY184" s="244" t="s">
        <v>227</v>
      </c>
    </row>
    <row r="185" s="13" customFormat="1">
      <c r="A185" s="13"/>
      <c r="B185" s="234"/>
      <c r="C185" s="235"/>
      <c r="D185" s="229" t="s">
        <v>242</v>
      </c>
      <c r="E185" s="236" t="s">
        <v>19</v>
      </c>
      <c r="F185" s="237" t="s">
        <v>579</v>
      </c>
      <c r="G185" s="235"/>
      <c r="H185" s="238">
        <v>-152</v>
      </c>
      <c r="I185" s="239"/>
      <c r="J185" s="235"/>
      <c r="K185" s="235"/>
      <c r="L185" s="240"/>
      <c r="M185" s="241"/>
      <c r="N185" s="242"/>
      <c r="O185" s="242"/>
      <c r="P185" s="242"/>
      <c r="Q185" s="242"/>
      <c r="R185" s="242"/>
      <c r="S185" s="242"/>
      <c r="T185" s="24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4" t="s">
        <v>242</v>
      </c>
      <c r="AU185" s="244" t="s">
        <v>79</v>
      </c>
      <c r="AV185" s="13" t="s">
        <v>79</v>
      </c>
      <c r="AW185" s="13" t="s">
        <v>32</v>
      </c>
      <c r="AX185" s="13" t="s">
        <v>71</v>
      </c>
      <c r="AY185" s="244" t="s">
        <v>227</v>
      </c>
    </row>
    <row r="186" s="2" customFormat="1" ht="16.5" customHeight="1">
      <c r="A186" s="39"/>
      <c r="B186" s="40"/>
      <c r="C186" s="266" t="s">
        <v>173</v>
      </c>
      <c r="D186" s="266" t="s">
        <v>328</v>
      </c>
      <c r="E186" s="267" t="s">
        <v>362</v>
      </c>
      <c r="F186" s="268" t="s">
        <v>363</v>
      </c>
      <c r="G186" s="269" t="s">
        <v>238</v>
      </c>
      <c r="H186" s="270">
        <v>400</v>
      </c>
      <c r="I186" s="271"/>
      <c r="J186" s="272">
        <f>ROUND(I186*H186,2)</f>
        <v>0</v>
      </c>
      <c r="K186" s="268" t="s">
        <v>232</v>
      </c>
      <c r="L186" s="273"/>
      <c r="M186" s="274" t="s">
        <v>19</v>
      </c>
      <c r="N186" s="275" t="s">
        <v>42</v>
      </c>
      <c r="O186" s="85"/>
      <c r="P186" s="225">
        <f>O186*H186</f>
        <v>0</v>
      </c>
      <c r="Q186" s="225">
        <v>0.00017000000000000001</v>
      </c>
      <c r="R186" s="225">
        <f>Q186*H186</f>
        <v>0.068000000000000005</v>
      </c>
      <c r="S186" s="225">
        <v>0</v>
      </c>
      <c r="T186" s="226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27" t="s">
        <v>331</v>
      </c>
      <c r="AT186" s="227" t="s">
        <v>328</v>
      </c>
      <c r="AU186" s="227" t="s">
        <v>79</v>
      </c>
      <c r="AY186" s="18" t="s">
        <v>227</v>
      </c>
      <c r="BE186" s="228">
        <f>IF(N186="základní",J186,0)</f>
        <v>0</v>
      </c>
      <c r="BF186" s="228">
        <f>IF(N186="snížená",J186,0)</f>
        <v>0</v>
      </c>
      <c r="BG186" s="228">
        <f>IF(N186="zákl. přenesená",J186,0)</f>
        <v>0</v>
      </c>
      <c r="BH186" s="228">
        <f>IF(N186="sníž. přenesená",J186,0)</f>
        <v>0</v>
      </c>
      <c r="BI186" s="228">
        <f>IF(N186="nulová",J186,0)</f>
        <v>0</v>
      </c>
      <c r="BJ186" s="18" t="s">
        <v>75</v>
      </c>
      <c r="BK186" s="228">
        <f>ROUND(I186*H186,2)</f>
        <v>0</v>
      </c>
      <c r="BL186" s="18" t="s">
        <v>331</v>
      </c>
      <c r="BM186" s="227" t="s">
        <v>580</v>
      </c>
    </row>
    <row r="187" s="13" customFormat="1">
      <c r="A187" s="13"/>
      <c r="B187" s="234"/>
      <c r="C187" s="235"/>
      <c r="D187" s="229" t="s">
        <v>242</v>
      </c>
      <c r="E187" s="236" t="s">
        <v>19</v>
      </c>
      <c r="F187" s="237" t="s">
        <v>358</v>
      </c>
      <c r="G187" s="235"/>
      <c r="H187" s="238">
        <v>400</v>
      </c>
      <c r="I187" s="239"/>
      <c r="J187" s="235"/>
      <c r="K187" s="235"/>
      <c r="L187" s="240"/>
      <c r="M187" s="241"/>
      <c r="N187" s="242"/>
      <c r="O187" s="242"/>
      <c r="P187" s="242"/>
      <c r="Q187" s="242"/>
      <c r="R187" s="242"/>
      <c r="S187" s="242"/>
      <c r="T187" s="24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4" t="s">
        <v>242</v>
      </c>
      <c r="AU187" s="244" t="s">
        <v>79</v>
      </c>
      <c r="AV187" s="13" t="s">
        <v>79</v>
      </c>
      <c r="AW187" s="13" t="s">
        <v>32</v>
      </c>
      <c r="AX187" s="13" t="s">
        <v>71</v>
      </c>
      <c r="AY187" s="244" t="s">
        <v>227</v>
      </c>
    </row>
    <row r="188" s="2" customFormat="1" ht="16.5" customHeight="1">
      <c r="A188" s="39"/>
      <c r="B188" s="40"/>
      <c r="C188" s="266" t="s">
        <v>370</v>
      </c>
      <c r="D188" s="266" t="s">
        <v>328</v>
      </c>
      <c r="E188" s="267" t="s">
        <v>365</v>
      </c>
      <c r="F188" s="268" t="s">
        <v>366</v>
      </c>
      <c r="G188" s="269" t="s">
        <v>238</v>
      </c>
      <c r="H188" s="270">
        <v>200</v>
      </c>
      <c r="I188" s="271"/>
      <c r="J188" s="272">
        <f>ROUND(I188*H188,2)</f>
        <v>0</v>
      </c>
      <c r="K188" s="268" t="s">
        <v>232</v>
      </c>
      <c r="L188" s="273"/>
      <c r="M188" s="274" t="s">
        <v>19</v>
      </c>
      <c r="N188" s="275" t="s">
        <v>42</v>
      </c>
      <c r="O188" s="85"/>
      <c r="P188" s="225">
        <f>O188*H188</f>
        <v>0</v>
      </c>
      <c r="Q188" s="225">
        <v>0.00013999999999999999</v>
      </c>
      <c r="R188" s="225">
        <f>Q188*H188</f>
        <v>0.027999999999999997</v>
      </c>
      <c r="S188" s="225">
        <v>0</v>
      </c>
      <c r="T188" s="226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27" t="s">
        <v>331</v>
      </c>
      <c r="AT188" s="227" t="s">
        <v>328</v>
      </c>
      <c r="AU188" s="227" t="s">
        <v>79</v>
      </c>
      <c r="AY188" s="18" t="s">
        <v>227</v>
      </c>
      <c r="BE188" s="228">
        <f>IF(N188="základní",J188,0)</f>
        <v>0</v>
      </c>
      <c r="BF188" s="228">
        <f>IF(N188="snížená",J188,0)</f>
        <v>0</v>
      </c>
      <c r="BG188" s="228">
        <f>IF(N188="zákl. přenesená",J188,0)</f>
        <v>0</v>
      </c>
      <c r="BH188" s="228">
        <f>IF(N188="sníž. přenesená",J188,0)</f>
        <v>0</v>
      </c>
      <c r="BI188" s="228">
        <f>IF(N188="nulová",J188,0)</f>
        <v>0</v>
      </c>
      <c r="BJ188" s="18" t="s">
        <v>75</v>
      </c>
      <c r="BK188" s="228">
        <f>ROUND(I188*H188,2)</f>
        <v>0</v>
      </c>
      <c r="BL188" s="18" t="s">
        <v>331</v>
      </c>
      <c r="BM188" s="227" t="s">
        <v>581</v>
      </c>
    </row>
    <row r="189" s="13" customFormat="1">
      <c r="A189" s="13"/>
      <c r="B189" s="234"/>
      <c r="C189" s="235"/>
      <c r="D189" s="229" t="s">
        <v>242</v>
      </c>
      <c r="E189" s="236" t="s">
        <v>19</v>
      </c>
      <c r="F189" s="237" t="s">
        <v>368</v>
      </c>
      <c r="G189" s="235"/>
      <c r="H189" s="238">
        <v>200</v>
      </c>
      <c r="I189" s="239"/>
      <c r="J189" s="235"/>
      <c r="K189" s="235"/>
      <c r="L189" s="240"/>
      <c r="M189" s="241"/>
      <c r="N189" s="242"/>
      <c r="O189" s="242"/>
      <c r="P189" s="242"/>
      <c r="Q189" s="242"/>
      <c r="R189" s="242"/>
      <c r="S189" s="242"/>
      <c r="T189" s="24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4" t="s">
        <v>242</v>
      </c>
      <c r="AU189" s="244" t="s">
        <v>79</v>
      </c>
      <c r="AV189" s="13" t="s">
        <v>79</v>
      </c>
      <c r="AW189" s="13" t="s">
        <v>32</v>
      </c>
      <c r="AX189" s="13" t="s">
        <v>71</v>
      </c>
      <c r="AY189" s="244" t="s">
        <v>227</v>
      </c>
    </row>
    <row r="190" s="2" customFormat="1" ht="66.75" customHeight="1">
      <c r="A190" s="39"/>
      <c r="B190" s="40"/>
      <c r="C190" s="216" t="s">
        <v>369</v>
      </c>
      <c r="D190" s="216" t="s">
        <v>229</v>
      </c>
      <c r="E190" s="217" t="s">
        <v>371</v>
      </c>
      <c r="F190" s="218" t="s">
        <v>372</v>
      </c>
      <c r="G190" s="219" t="s">
        <v>238</v>
      </c>
      <c r="H190" s="220">
        <v>2</v>
      </c>
      <c r="I190" s="221"/>
      <c r="J190" s="222">
        <f>ROUND(I190*H190,2)</f>
        <v>0</v>
      </c>
      <c r="K190" s="218" t="s">
        <v>232</v>
      </c>
      <c r="L190" s="45"/>
      <c r="M190" s="223" t="s">
        <v>19</v>
      </c>
      <c r="N190" s="224" t="s">
        <v>42</v>
      </c>
      <c r="O190" s="85"/>
      <c r="P190" s="225">
        <f>O190*H190</f>
        <v>0</v>
      </c>
      <c r="Q190" s="225">
        <v>0</v>
      </c>
      <c r="R190" s="225">
        <f>Q190*H190</f>
        <v>0</v>
      </c>
      <c r="S190" s="225">
        <v>0</v>
      </c>
      <c r="T190" s="226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27" t="s">
        <v>233</v>
      </c>
      <c r="AT190" s="227" t="s">
        <v>229</v>
      </c>
      <c r="AU190" s="227" t="s">
        <v>79</v>
      </c>
      <c r="AY190" s="18" t="s">
        <v>227</v>
      </c>
      <c r="BE190" s="228">
        <f>IF(N190="základní",J190,0)</f>
        <v>0</v>
      </c>
      <c r="BF190" s="228">
        <f>IF(N190="snížená",J190,0)</f>
        <v>0</v>
      </c>
      <c r="BG190" s="228">
        <f>IF(N190="zákl. přenesená",J190,0)</f>
        <v>0</v>
      </c>
      <c r="BH190" s="228">
        <f>IF(N190="sníž. přenesená",J190,0)</f>
        <v>0</v>
      </c>
      <c r="BI190" s="228">
        <f>IF(N190="nulová",J190,0)</f>
        <v>0</v>
      </c>
      <c r="BJ190" s="18" t="s">
        <v>75</v>
      </c>
      <c r="BK190" s="228">
        <f>ROUND(I190*H190,2)</f>
        <v>0</v>
      </c>
      <c r="BL190" s="18" t="s">
        <v>233</v>
      </c>
      <c r="BM190" s="227" t="s">
        <v>582</v>
      </c>
    </row>
    <row r="191" s="2" customFormat="1">
      <c r="A191" s="39"/>
      <c r="B191" s="40"/>
      <c r="C191" s="41"/>
      <c r="D191" s="229" t="s">
        <v>240</v>
      </c>
      <c r="E191" s="41"/>
      <c r="F191" s="230" t="s">
        <v>374</v>
      </c>
      <c r="G191" s="41"/>
      <c r="H191" s="41"/>
      <c r="I191" s="231"/>
      <c r="J191" s="41"/>
      <c r="K191" s="41"/>
      <c r="L191" s="45"/>
      <c r="M191" s="232"/>
      <c r="N191" s="233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240</v>
      </c>
      <c r="AU191" s="18" t="s">
        <v>79</v>
      </c>
    </row>
    <row r="192" s="13" customFormat="1">
      <c r="A192" s="13"/>
      <c r="B192" s="234"/>
      <c r="C192" s="235"/>
      <c r="D192" s="229" t="s">
        <v>242</v>
      </c>
      <c r="E192" s="236" t="s">
        <v>19</v>
      </c>
      <c r="F192" s="237" t="s">
        <v>375</v>
      </c>
      <c r="G192" s="235"/>
      <c r="H192" s="238">
        <v>2</v>
      </c>
      <c r="I192" s="239"/>
      <c r="J192" s="235"/>
      <c r="K192" s="235"/>
      <c r="L192" s="240"/>
      <c r="M192" s="241"/>
      <c r="N192" s="242"/>
      <c r="O192" s="242"/>
      <c r="P192" s="242"/>
      <c r="Q192" s="242"/>
      <c r="R192" s="242"/>
      <c r="S192" s="242"/>
      <c r="T192" s="24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4" t="s">
        <v>242</v>
      </c>
      <c r="AU192" s="244" t="s">
        <v>79</v>
      </c>
      <c r="AV192" s="13" t="s">
        <v>79</v>
      </c>
      <c r="AW192" s="13" t="s">
        <v>32</v>
      </c>
      <c r="AX192" s="13" t="s">
        <v>75</v>
      </c>
      <c r="AY192" s="244" t="s">
        <v>227</v>
      </c>
    </row>
    <row r="193" s="12" customFormat="1" ht="22.8" customHeight="1">
      <c r="A193" s="12"/>
      <c r="B193" s="200"/>
      <c r="C193" s="201"/>
      <c r="D193" s="202" t="s">
        <v>70</v>
      </c>
      <c r="E193" s="214" t="s">
        <v>274</v>
      </c>
      <c r="F193" s="214" t="s">
        <v>376</v>
      </c>
      <c r="G193" s="201"/>
      <c r="H193" s="201"/>
      <c r="I193" s="204"/>
      <c r="J193" s="215">
        <f>BK193</f>
        <v>0</v>
      </c>
      <c r="K193" s="201"/>
      <c r="L193" s="206"/>
      <c r="M193" s="207"/>
      <c r="N193" s="208"/>
      <c r="O193" s="208"/>
      <c r="P193" s="209">
        <v>0</v>
      </c>
      <c r="Q193" s="208"/>
      <c r="R193" s="209">
        <v>0</v>
      </c>
      <c r="S193" s="208"/>
      <c r="T193" s="210"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11" t="s">
        <v>75</v>
      </c>
      <c r="AT193" s="212" t="s">
        <v>70</v>
      </c>
      <c r="AU193" s="212" t="s">
        <v>75</v>
      </c>
      <c r="AY193" s="211" t="s">
        <v>227</v>
      </c>
      <c r="BK193" s="213">
        <v>0</v>
      </c>
    </row>
    <row r="194" s="12" customFormat="1" ht="22.8" customHeight="1">
      <c r="A194" s="12"/>
      <c r="B194" s="200"/>
      <c r="C194" s="201"/>
      <c r="D194" s="202" t="s">
        <v>70</v>
      </c>
      <c r="E194" s="214" t="s">
        <v>279</v>
      </c>
      <c r="F194" s="214" t="s">
        <v>583</v>
      </c>
      <c r="G194" s="201"/>
      <c r="H194" s="201"/>
      <c r="I194" s="204"/>
      <c r="J194" s="215">
        <f>BK194</f>
        <v>0</v>
      </c>
      <c r="K194" s="201"/>
      <c r="L194" s="206"/>
      <c r="M194" s="207"/>
      <c r="N194" s="208"/>
      <c r="O194" s="208"/>
      <c r="P194" s="209">
        <f>SUM(P195:P206)</f>
        <v>0</v>
      </c>
      <c r="Q194" s="208"/>
      <c r="R194" s="209">
        <f>SUM(R195:R206)</f>
        <v>2.4439960000000003</v>
      </c>
      <c r="S194" s="208"/>
      <c r="T194" s="210">
        <f>SUM(T195:T206)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11" t="s">
        <v>75</v>
      </c>
      <c r="AT194" s="212" t="s">
        <v>70</v>
      </c>
      <c r="AU194" s="212" t="s">
        <v>75</v>
      </c>
      <c r="AY194" s="211" t="s">
        <v>227</v>
      </c>
      <c r="BK194" s="213">
        <f>SUM(BK195:BK206)</f>
        <v>0</v>
      </c>
    </row>
    <row r="195" s="2" customFormat="1" ht="33" customHeight="1">
      <c r="A195" s="39"/>
      <c r="B195" s="40"/>
      <c r="C195" s="216" t="s">
        <v>381</v>
      </c>
      <c r="D195" s="216" t="s">
        <v>229</v>
      </c>
      <c r="E195" s="217" t="s">
        <v>378</v>
      </c>
      <c r="F195" s="218" t="s">
        <v>379</v>
      </c>
      <c r="G195" s="219" t="s">
        <v>180</v>
      </c>
      <c r="H195" s="220">
        <v>19.199999999999999</v>
      </c>
      <c r="I195" s="221"/>
      <c r="J195" s="222">
        <f>ROUND(I195*H195,2)</f>
        <v>0</v>
      </c>
      <c r="K195" s="218" t="s">
        <v>232</v>
      </c>
      <c r="L195" s="45"/>
      <c r="M195" s="223" t="s">
        <v>19</v>
      </c>
      <c r="N195" s="224" t="s">
        <v>42</v>
      </c>
      <c r="O195" s="85"/>
      <c r="P195" s="225">
        <f>O195*H195</f>
        <v>0</v>
      </c>
      <c r="Q195" s="225">
        <v>0</v>
      </c>
      <c r="R195" s="225">
        <f>Q195*H195</f>
        <v>0</v>
      </c>
      <c r="S195" s="225">
        <v>0</v>
      </c>
      <c r="T195" s="226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27" t="s">
        <v>233</v>
      </c>
      <c r="AT195" s="227" t="s">
        <v>229</v>
      </c>
      <c r="AU195" s="227" t="s">
        <v>79</v>
      </c>
      <c r="AY195" s="18" t="s">
        <v>227</v>
      </c>
      <c r="BE195" s="228">
        <f>IF(N195="základní",J195,0)</f>
        <v>0</v>
      </c>
      <c r="BF195" s="228">
        <f>IF(N195="snížená",J195,0)</f>
        <v>0</v>
      </c>
      <c r="BG195" s="228">
        <f>IF(N195="zákl. přenesená",J195,0)</f>
        <v>0</v>
      </c>
      <c r="BH195" s="228">
        <f>IF(N195="sníž. přenesená",J195,0)</f>
        <v>0</v>
      </c>
      <c r="BI195" s="228">
        <f>IF(N195="nulová",J195,0)</f>
        <v>0</v>
      </c>
      <c r="BJ195" s="18" t="s">
        <v>75</v>
      </c>
      <c r="BK195" s="228">
        <f>ROUND(I195*H195,2)</f>
        <v>0</v>
      </c>
      <c r="BL195" s="18" t="s">
        <v>233</v>
      </c>
      <c r="BM195" s="227" t="s">
        <v>584</v>
      </c>
    </row>
    <row r="196" s="13" customFormat="1">
      <c r="A196" s="13"/>
      <c r="B196" s="234"/>
      <c r="C196" s="235"/>
      <c r="D196" s="229" t="s">
        <v>242</v>
      </c>
      <c r="E196" s="236" t="s">
        <v>19</v>
      </c>
      <c r="F196" s="237" t="s">
        <v>499</v>
      </c>
      <c r="G196" s="235"/>
      <c r="H196" s="238">
        <v>19.199999999999999</v>
      </c>
      <c r="I196" s="239"/>
      <c r="J196" s="235"/>
      <c r="K196" s="235"/>
      <c r="L196" s="240"/>
      <c r="M196" s="241"/>
      <c r="N196" s="242"/>
      <c r="O196" s="242"/>
      <c r="P196" s="242"/>
      <c r="Q196" s="242"/>
      <c r="R196" s="242"/>
      <c r="S196" s="242"/>
      <c r="T196" s="24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4" t="s">
        <v>242</v>
      </c>
      <c r="AU196" s="244" t="s">
        <v>79</v>
      </c>
      <c r="AV196" s="13" t="s">
        <v>79</v>
      </c>
      <c r="AW196" s="13" t="s">
        <v>32</v>
      </c>
      <c r="AX196" s="13" t="s">
        <v>75</v>
      </c>
      <c r="AY196" s="244" t="s">
        <v>227</v>
      </c>
    </row>
    <row r="197" s="2" customFormat="1" ht="16.5" customHeight="1">
      <c r="A197" s="39"/>
      <c r="B197" s="40"/>
      <c r="C197" s="266" t="s">
        <v>386</v>
      </c>
      <c r="D197" s="266" t="s">
        <v>328</v>
      </c>
      <c r="E197" s="267" t="s">
        <v>382</v>
      </c>
      <c r="F197" s="268" t="s">
        <v>383</v>
      </c>
      <c r="G197" s="269" t="s">
        <v>180</v>
      </c>
      <c r="H197" s="270">
        <v>19.199999999999999</v>
      </c>
      <c r="I197" s="271"/>
      <c r="J197" s="272">
        <f>ROUND(I197*H197,2)</f>
        <v>0</v>
      </c>
      <c r="K197" s="268" t="s">
        <v>232</v>
      </c>
      <c r="L197" s="273"/>
      <c r="M197" s="274" t="s">
        <v>19</v>
      </c>
      <c r="N197" s="275" t="s">
        <v>42</v>
      </c>
      <c r="O197" s="85"/>
      <c r="P197" s="225">
        <f>O197*H197</f>
        <v>0</v>
      </c>
      <c r="Q197" s="225">
        <v>0</v>
      </c>
      <c r="R197" s="225">
        <f>Q197*H197</f>
        <v>0</v>
      </c>
      <c r="S197" s="225">
        <v>0</v>
      </c>
      <c r="T197" s="226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27" t="s">
        <v>331</v>
      </c>
      <c r="AT197" s="227" t="s">
        <v>328</v>
      </c>
      <c r="AU197" s="227" t="s">
        <v>79</v>
      </c>
      <c r="AY197" s="18" t="s">
        <v>227</v>
      </c>
      <c r="BE197" s="228">
        <f>IF(N197="základní",J197,0)</f>
        <v>0</v>
      </c>
      <c r="BF197" s="228">
        <f>IF(N197="snížená",J197,0)</f>
        <v>0</v>
      </c>
      <c r="BG197" s="228">
        <f>IF(N197="zákl. přenesená",J197,0)</f>
        <v>0</v>
      </c>
      <c r="BH197" s="228">
        <f>IF(N197="sníž. přenesená",J197,0)</f>
        <v>0</v>
      </c>
      <c r="BI197" s="228">
        <f>IF(N197="nulová",J197,0)</f>
        <v>0</v>
      </c>
      <c r="BJ197" s="18" t="s">
        <v>75</v>
      </c>
      <c r="BK197" s="228">
        <f>ROUND(I197*H197,2)</f>
        <v>0</v>
      </c>
      <c r="BL197" s="18" t="s">
        <v>331</v>
      </c>
      <c r="BM197" s="227" t="s">
        <v>585</v>
      </c>
    </row>
    <row r="198" s="13" customFormat="1">
      <c r="A198" s="13"/>
      <c r="B198" s="234"/>
      <c r="C198" s="235"/>
      <c r="D198" s="229" t="s">
        <v>242</v>
      </c>
      <c r="E198" s="236" t="s">
        <v>19</v>
      </c>
      <c r="F198" s="237" t="s">
        <v>586</v>
      </c>
      <c r="G198" s="235"/>
      <c r="H198" s="238">
        <v>19.199999999999999</v>
      </c>
      <c r="I198" s="239"/>
      <c r="J198" s="235"/>
      <c r="K198" s="235"/>
      <c r="L198" s="240"/>
      <c r="M198" s="241"/>
      <c r="N198" s="242"/>
      <c r="O198" s="242"/>
      <c r="P198" s="242"/>
      <c r="Q198" s="242"/>
      <c r="R198" s="242"/>
      <c r="S198" s="242"/>
      <c r="T198" s="24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4" t="s">
        <v>242</v>
      </c>
      <c r="AU198" s="244" t="s">
        <v>79</v>
      </c>
      <c r="AV198" s="13" t="s">
        <v>79</v>
      </c>
      <c r="AW198" s="13" t="s">
        <v>32</v>
      </c>
      <c r="AX198" s="13" t="s">
        <v>75</v>
      </c>
      <c r="AY198" s="244" t="s">
        <v>227</v>
      </c>
    </row>
    <row r="199" s="2" customFormat="1" ht="16.5" customHeight="1">
      <c r="A199" s="39"/>
      <c r="B199" s="40"/>
      <c r="C199" s="266" t="s">
        <v>391</v>
      </c>
      <c r="D199" s="266" t="s">
        <v>328</v>
      </c>
      <c r="E199" s="267" t="s">
        <v>387</v>
      </c>
      <c r="F199" s="268" t="s">
        <v>388</v>
      </c>
      <c r="G199" s="269" t="s">
        <v>168</v>
      </c>
      <c r="H199" s="270">
        <v>1.0940000000000001</v>
      </c>
      <c r="I199" s="271"/>
      <c r="J199" s="272">
        <f>ROUND(I199*H199,2)</f>
        <v>0</v>
      </c>
      <c r="K199" s="268" t="s">
        <v>232</v>
      </c>
      <c r="L199" s="273"/>
      <c r="M199" s="274" t="s">
        <v>19</v>
      </c>
      <c r="N199" s="275" t="s">
        <v>42</v>
      </c>
      <c r="O199" s="85"/>
      <c r="P199" s="225">
        <f>O199*H199</f>
        <v>0</v>
      </c>
      <c r="Q199" s="225">
        <v>2.234</v>
      </c>
      <c r="R199" s="225">
        <f>Q199*H199</f>
        <v>2.4439960000000003</v>
      </c>
      <c r="S199" s="225">
        <v>0</v>
      </c>
      <c r="T199" s="226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27" t="s">
        <v>331</v>
      </c>
      <c r="AT199" s="227" t="s">
        <v>328</v>
      </c>
      <c r="AU199" s="227" t="s">
        <v>79</v>
      </c>
      <c r="AY199" s="18" t="s">
        <v>227</v>
      </c>
      <c r="BE199" s="228">
        <f>IF(N199="základní",J199,0)</f>
        <v>0</v>
      </c>
      <c r="BF199" s="228">
        <f>IF(N199="snížená",J199,0)</f>
        <v>0</v>
      </c>
      <c r="BG199" s="228">
        <f>IF(N199="zákl. přenesená",J199,0)</f>
        <v>0</v>
      </c>
      <c r="BH199" s="228">
        <f>IF(N199="sníž. přenesená",J199,0)</f>
        <v>0</v>
      </c>
      <c r="BI199" s="228">
        <f>IF(N199="nulová",J199,0)</f>
        <v>0</v>
      </c>
      <c r="BJ199" s="18" t="s">
        <v>75</v>
      </c>
      <c r="BK199" s="228">
        <f>ROUND(I199*H199,2)</f>
        <v>0</v>
      </c>
      <c r="BL199" s="18" t="s">
        <v>331</v>
      </c>
      <c r="BM199" s="227" t="s">
        <v>587</v>
      </c>
    </row>
    <row r="200" s="13" customFormat="1">
      <c r="A200" s="13"/>
      <c r="B200" s="234"/>
      <c r="C200" s="235"/>
      <c r="D200" s="229" t="s">
        <v>242</v>
      </c>
      <c r="E200" s="236" t="s">
        <v>19</v>
      </c>
      <c r="F200" s="237" t="s">
        <v>588</v>
      </c>
      <c r="G200" s="235"/>
      <c r="H200" s="238">
        <v>1.0940000000000001</v>
      </c>
      <c r="I200" s="239"/>
      <c r="J200" s="235"/>
      <c r="K200" s="235"/>
      <c r="L200" s="240"/>
      <c r="M200" s="241"/>
      <c r="N200" s="242"/>
      <c r="O200" s="242"/>
      <c r="P200" s="242"/>
      <c r="Q200" s="242"/>
      <c r="R200" s="242"/>
      <c r="S200" s="242"/>
      <c r="T200" s="24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4" t="s">
        <v>242</v>
      </c>
      <c r="AU200" s="244" t="s">
        <v>79</v>
      </c>
      <c r="AV200" s="13" t="s">
        <v>79</v>
      </c>
      <c r="AW200" s="13" t="s">
        <v>32</v>
      </c>
      <c r="AX200" s="13" t="s">
        <v>75</v>
      </c>
      <c r="AY200" s="244" t="s">
        <v>227</v>
      </c>
    </row>
    <row r="201" s="2" customFormat="1" ht="90" customHeight="1">
      <c r="A201" s="39"/>
      <c r="B201" s="40"/>
      <c r="C201" s="216" t="s">
        <v>394</v>
      </c>
      <c r="D201" s="216" t="s">
        <v>229</v>
      </c>
      <c r="E201" s="217" t="s">
        <v>395</v>
      </c>
      <c r="F201" s="218" t="s">
        <v>396</v>
      </c>
      <c r="G201" s="219" t="s">
        <v>259</v>
      </c>
      <c r="H201" s="220">
        <v>41.088000000000001</v>
      </c>
      <c r="I201" s="221"/>
      <c r="J201" s="222">
        <f>ROUND(I201*H201,2)</f>
        <v>0</v>
      </c>
      <c r="K201" s="218" t="s">
        <v>232</v>
      </c>
      <c r="L201" s="45"/>
      <c r="M201" s="223" t="s">
        <v>19</v>
      </c>
      <c r="N201" s="224" t="s">
        <v>42</v>
      </c>
      <c r="O201" s="85"/>
      <c r="P201" s="225">
        <f>O201*H201</f>
        <v>0</v>
      </c>
      <c r="Q201" s="225">
        <v>0</v>
      </c>
      <c r="R201" s="225">
        <f>Q201*H201</f>
        <v>0</v>
      </c>
      <c r="S201" s="225">
        <v>0</v>
      </c>
      <c r="T201" s="226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27" t="s">
        <v>233</v>
      </c>
      <c r="AT201" s="227" t="s">
        <v>229</v>
      </c>
      <c r="AU201" s="227" t="s">
        <v>79</v>
      </c>
      <c r="AY201" s="18" t="s">
        <v>227</v>
      </c>
      <c r="BE201" s="228">
        <f>IF(N201="základní",J201,0)</f>
        <v>0</v>
      </c>
      <c r="BF201" s="228">
        <f>IF(N201="snížená",J201,0)</f>
        <v>0</v>
      </c>
      <c r="BG201" s="228">
        <f>IF(N201="zákl. přenesená",J201,0)</f>
        <v>0</v>
      </c>
      <c r="BH201" s="228">
        <f>IF(N201="sníž. přenesená",J201,0)</f>
        <v>0</v>
      </c>
      <c r="BI201" s="228">
        <f>IF(N201="nulová",J201,0)</f>
        <v>0</v>
      </c>
      <c r="BJ201" s="18" t="s">
        <v>75</v>
      </c>
      <c r="BK201" s="228">
        <f>ROUND(I201*H201,2)</f>
        <v>0</v>
      </c>
      <c r="BL201" s="18" t="s">
        <v>233</v>
      </c>
      <c r="BM201" s="227" t="s">
        <v>589</v>
      </c>
    </row>
    <row r="202" s="2" customFormat="1">
      <c r="A202" s="39"/>
      <c r="B202" s="40"/>
      <c r="C202" s="41"/>
      <c r="D202" s="229" t="s">
        <v>240</v>
      </c>
      <c r="E202" s="41"/>
      <c r="F202" s="230" t="s">
        <v>261</v>
      </c>
      <c r="G202" s="41"/>
      <c r="H202" s="41"/>
      <c r="I202" s="231"/>
      <c r="J202" s="41"/>
      <c r="K202" s="41"/>
      <c r="L202" s="45"/>
      <c r="M202" s="232"/>
      <c r="N202" s="233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240</v>
      </c>
      <c r="AU202" s="18" t="s">
        <v>79</v>
      </c>
    </row>
    <row r="203" s="13" customFormat="1">
      <c r="A203" s="13"/>
      <c r="B203" s="234"/>
      <c r="C203" s="235"/>
      <c r="D203" s="229" t="s">
        <v>242</v>
      </c>
      <c r="E203" s="236" t="s">
        <v>19</v>
      </c>
      <c r="F203" s="237" t="s">
        <v>590</v>
      </c>
      <c r="G203" s="235"/>
      <c r="H203" s="238">
        <v>41.088000000000001</v>
      </c>
      <c r="I203" s="239"/>
      <c r="J203" s="235"/>
      <c r="K203" s="235"/>
      <c r="L203" s="240"/>
      <c r="M203" s="241"/>
      <c r="N203" s="242"/>
      <c r="O203" s="242"/>
      <c r="P203" s="242"/>
      <c r="Q203" s="242"/>
      <c r="R203" s="242"/>
      <c r="S203" s="242"/>
      <c r="T203" s="24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4" t="s">
        <v>242</v>
      </c>
      <c r="AU203" s="244" t="s">
        <v>79</v>
      </c>
      <c r="AV203" s="13" t="s">
        <v>79</v>
      </c>
      <c r="AW203" s="13" t="s">
        <v>32</v>
      </c>
      <c r="AX203" s="13" t="s">
        <v>75</v>
      </c>
      <c r="AY203" s="244" t="s">
        <v>227</v>
      </c>
    </row>
    <row r="204" s="2" customFormat="1" ht="78" customHeight="1">
      <c r="A204" s="39"/>
      <c r="B204" s="40"/>
      <c r="C204" s="216" t="s">
        <v>400</v>
      </c>
      <c r="D204" s="216" t="s">
        <v>229</v>
      </c>
      <c r="E204" s="217" t="s">
        <v>591</v>
      </c>
      <c r="F204" s="218" t="s">
        <v>592</v>
      </c>
      <c r="G204" s="219" t="s">
        <v>259</v>
      </c>
      <c r="H204" s="220">
        <v>2.4079999999999999</v>
      </c>
      <c r="I204" s="221"/>
      <c r="J204" s="222">
        <f>ROUND(I204*H204,2)</f>
        <v>0</v>
      </c>
      <c r="K204" s="218" t="s">
        <v>232</v>
      </c>
      <c r="L204" s="45"/>
      <c r="M204" s="223" t="s">
        <v>19</v>
      </c>
      <c r="N204" s="224" t="s">
        <v>42</v>
      </c>
      <c r="O204" s="85"/>
      <c r="P204" s="225">
        <f>O204*H204</f>
        <v>0</v>
      </c>
      <c r="Q204" s="225">
        <v>0</v>
      </c>
      <c r="R204" s="225">
        <f>Q204*H204</f>
        <v>0</v>
      </c>
      <c r="S204" s="225">
        <v>0</v>
      </c>
      <c r="T204" s="226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27" t="s">
        <v>233</v>
      </c>
      <c r="AT204" s="227" t="s">
        <v>229</v>
      </c>
      <c r="AU204" s="227" t="s">
        <v>79</v>
      </c>
      <c r="AY204" s="18" t="s">
        <v>227</v>
      </c>
      <c r="BE204" s="228">
        <f>IF(N204="základní",J204,0)</f>
        <v>0</v>
      </c>
      <c r="BF204" s="228">
        <f>IF(N204="snížená",J204,0)</f>
        <v>0</v>
      </c>
      <c r="BG204" s="228">
        <f>IF(N204="zákl. přenesená",J204,0)</f>
        <v>0</v>
      </c>
      <c r="BH204" s="228">
        <f>IF(N204="sníž. přenesená",J204,0)</f>
        <v>0</v>
      </c>
      <c r="BI204" s="228">
        <f>IF(N204="nulová",J204,0)</f>
        <v>0</v>
      </c>
      <c r="BJ204" s="18" t="s">
        <v>75</v>
      </c>
      <c r="BK204" s="228">
        <f>ROUND(I204*H204,2)</f>
        <v>0</v>
      </c>
      <c r="BL204" s="18" t="s">
        <v>233</v>
      </c>
      <c r="BM204" s="227" t="s">
        <v>593</v>
      </c>
    </row>
    <row r="205" s="2" customFormat="1">
      <c r="A205" s="39"/>
      <c r="B205" s="40"/>
      <c r="C205" s="41"/>
      <c r="D205" s="229" t="s">
        <v>240</v>
      </c>
      <c r="E205" s="41"/>
      <c r="F205" s="230" t="s">
        <v>261</v>
      </c>
      <c r="G205" s="41"/>
      <c r="H205" s="41"/>
      <c r="I205" s="231"/>
      <c r="J205" s="41"/>
      <c r="K205" s="41"/>
      <c r="L205" s="45"/>
      <c r="M205" s="232"/>
      <c r="N205" s="233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240</v>
      </c>
      <c r="AU205" s="18" t="s">
        <v>79</v>
      </c>
    </row>
    <row r="206" s="13" customFormat="1">
      <c r="A206" s="13"/>
      <c r="B206" s="234"/>
      <c r="C206" s="235"/>
      <c r="D206" s="229" t="s">
        <v>242</v>
      </c>
      <c r="E206" s="236" t="s">
        <v>19</v>
      </c>
      <c r="F206" s="237" t="s">
        <v>594</v>
      </c>
      <c r="G206" s="235"/>
      <c r="H206" s="238">
        <v>2.4079999999999999</v>
      </c>
      <c r="I206" s="239"/>
      <c r="J206" s="235"/>
      <c r="K206" s="235"/>
      <c r="L206" s="240"/>
      <c r="M206" s="241"/>
      <c r="N206" s="242"/>
      <c r="O206" s="242"/>
      <c r="P206" s="242"/>
      <c r="Q206" s="242"/>
      <c r="R206" s="242"/>
      <c r="S206" s="242"/>
      <c r="T206" s="24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4" t="s">
        <v>242</v>
      </c>
      <c r="AU206" s="244" t="s">
        <v>79</v>
      </c>
      <c r="AV206" s="13" t="s">
        <v>79</v>
      </c>
      <c r="AW206" s="13" t="s">
        <v>32</v>
      </c>
      <c r="AX206" s="13" t="s">
        <v>75</v>
      </c>
      <c r="AY206" s="244" t="s">
        <v>227</v>
      </c>
    </row>
    <row r="207" s="12" customFormat="1" ht="22.8" customHeight="1">
      <c r="A207" s="12"/>
      <c r="B207" s="200"/>
      <c r="C207" s="201"/>
      <c r="D207" s="202" t="s">
        <v>70</v>
      </c>
      <c r="E207" s="214" t="s">
        <v>282</v>
      </c>
      <c r="F207" s="214" t="s">
        <v>399</v>
      </c>
      <c r="G207" s="201"/>
      <c r="H207" s="201"/>
      <c r="I207" s="204"/>
      <c r="J207" s="215">
        <f>BK207</f>
        <v>0</v>
      </c>
      <c r="K207" s="201"/>
      <c r="L207" s="206"/>
      <c r="M207" s="207"/>
      <c r="N207" s="208"/>
      <c r="O207" s="208"/>
      <c r="P207" s="209">
        <f>SUM(P208:P213)</f>
        <v>0</v>
      </c>
      <c r="Q207" s="208"/>
      <c r="R207" s="209">
        <f>SUM(R208:R213)</f>
        <v>0</v>
      </c>
      <c r="S207" s="208"/>
      <c r="T207" s="210">
        <f>SUM(T208:T213)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11" t="s">
        <v>75</v>
      </c>
      <c r="AT207" s="212" t="s">
        <v>70</v>
      </c>
      <c r="AU207" s="212" t="s">
        <v>75</v>
      </c>
      <c r="AY207" s="211" t="s">
        <v>227</v>
      </c>
      <c r="BK207" s="213">
        <f>SUM(BK208:BK213)</f>
        <v>0</v>
      </c>
    </row>
    <row r="208" s="2" customFormat="1" ht="62.7" customHeight="1">
      <c r="A208" s="39"/>
      <c r="B208" s="40"/>
      <c r="C208" s="216" t="s">
        <v>405</v>
      </c>
      <c r="D208" s="216" t="s">
        <v>229</v>
      </c>
      <c r="E208" s="217" t="s">
        <v>595</v>
      </c>
      <c r="F208" s="218" t="s">
        <v>596</v>
      </c>
      <c r="G208" s="219" t="s">
        <v>403</v>
      </c>
      <c r="H208" s="220">
        <v>8</v>
      </c>
      <c r="I208" s="221"/>
      <c r="J208" s="222">
        <f>ROUND(I208*H208,2)</f>
        <v>0</v>
      </c>
      <c r="K208" s="218" t="s">
        <v>232</v>
      </c>
      <c r="L208" s="45"/>
      <c r="M208" s="223" t="s">
        <v>19</v>
      </c>
      <c r="N208" s="224" t="s">
        <v>42</v>
      </c>
      <c r="O208" s="85"/>
      <c r="P208" s="225">
        <f>O208*H208</f>
        <v>0</v>
      </c>
      <c r="Q208" s="225">
        <v>0</v>
      </c>
      <c r="R208" s="225">
        <f>Q208*H208</f>
        <v>0</v>
      </c>
      <c r="S208" s="225">
        <v>0</v>
      </c>
      <c r="T208" s="226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27" t="s">
        <v>122</v>
      </c>
      <c r="AT208" s="227" t="s">
        <v>229</v>
      </c>
      <c r="AU208" s="227" t="s">
        <v>79</v>
      </c>
      <c r="AY208" s="18" t="s">
        <v>227</v>
      </c>
      <c r="BE208" s="228">
        <f>IF(N208="základní",J208,0)</f>
        <v>0</v>
      </c>
      <c r="BF208" s="228">
        <f>IF(N208="snížená",J208,0)</f>
        <v>0</v>
      </c>
      <c r="BG208" s="228">
        <f>IF(N208="zákl. přenesená",J208,0)</f>
        <v>0</v>
      </c>
      <c r="BH208" s="228">
        <f>IF(N208="sníž. přenesená",J208,0)</f>
        <v>0</v>
      </c>
      <c r="BI208" s="228">
        <f>IF(N208="nulová",J208,0)</f>
        <v>0</v>
      </c>
      <c r="BJ208" s="18" t="s">
        <v>75</v>
      </c>
      <c r="BK208" s="228">
        <f>ROUND(I208*H208,2)</f>
        <v>0</v>
      </c>
      <c r="BL208" s="18" t="s">
        <v>122</v>
      </c>
      <c r="BM208" s="227" t="s">
        <v>597</v>
      </c>
    </row>
    <row r="209" s="2" customFormat="1" ht="49.05" customHeight="1">
      <c r="A209" s="39"/>
      <c r="B209" s="40"/>
      <c r="C209" s="216" t="s">
        <v>409</v>
      </c>
      <c r="D209" s="216" t="s">
        <v>229</v>
      </c>
      <c r="E209" s="217" t="s">
        <v>406</v>
      </c>
      <c r="F209" s="218" t="s">
        <v>407</v>
      </c>
      <c r="G209" s="219" t="s">
        <v>403</v>
      </c>
      <c r="H209" s="220">
        <v>4</v>
      </c>
      <c r="I209" s="221"/>
      <c r="J209" s="222">
        <f>ROUND(I209*H209,2)</f>
        <v>0</v>
      </c>
      <c r="K209" s="218" t="s">
        <v>232</v>
      </c>
      <c r="L209" s="45"/>
      <c r="M209" s="223" t="s">
        <v>19</v>
      </c>
      <c r="N209" s="224" t="s">
        <v>42</v>
      </c>
      <c r="O209" s="85"/>
      <c r="P209" s="225">
        <f>O209*H209</f>
        <v>0</v>
      </c>
      <c r="Q209" s="225">
        <v>0</v>
      </c>
      <c r="R209" s="225">
        <f>Q209*H209</f>
        <v>0</v>
      </c>
      <c r="S209" s="225">
        <v>0</v>
      </c>
      <c r="T209" s="226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27" t="s">
        <v>233</v>
      </c>
      <c r="AT209" s="227" t="s">
        <v>229</v>
      </c>
      <c r="AU209" s="227" t="s">
        <v>79</v>
      </c>
      <c r="AY209" s="18" t="s">
        <v>227</v>
      </c>
      <c r="BE209" s="228">
        <f>IF(N209="základní",J209,0)</f>
        <v>0</v>
      </c>
      <c r="BF209" s="228">
        <f>IF(N209="snížená",J209,0)</f>
        <v>0</v>
      </c>
      <c r="BG209" s="228">
        <f>IF(N209="zákl. přenesená",J209,0)</f>
        <v>0</v>
      </c>
      <c r="BH209" s="228">
        <f>IF(N209="sníž. přenesená",J209,0)</f>
        <v>0</v>
      </c>
      <c r="BI209" s="228">
        <f>IF(N209="nulová",J209,0)</f>
        <v>0</v>
      </c>
      <c r="BJ209" s="18" t="s">
        <v>75</v>
      </c>
      <c r="BK209" s="228">
        <f>ROUND(I209*H209,2)</f>
        <v>0</v>
      </c>
      <c r="BL209" s="18" t="s">
        <v>233</v>
      </c>
      <c r="BM209" s="227" t="s">
        <v>598</v>
      </c>
    </row>
    <row r="210" s="13" customFormat="1">
      <c r="A210" s="13"/>
      <c r="B210" s="234"/>
      <c r="C210" s="235"/>
      <c r="D210" s="229" t="s">
        <v>242</v>
      </c>
      <c r="E210" s="236" t="s">
        <v>19</v>
      </c>
      <c r="F210" s="237" t="s">
        <v>122</v>
      </c>
      <c r="G210" s="235"/>
      <c r="H210" s="238">
        <v>4</v>
      </c>
      <c r="I210" s="239"/>
      <c r="J210" s="235"/>
      <c r="K210" s="235"/>
      <c r="L210" s="240"/>
      <c r="M210" s="241"/>
      <c r="N210" s="242"/>
      <c r="O210" s="242"/>
      <c r="P210" s="242"/>
      <c r="Q210" s="242"/>
      <c r="R210" s="242"/>
      <c r="S210" s="242"/>
      <c r="T210" s="24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4" t="s">
        <v>242</v>
      </c>
      <c r="AU210" s="244" t="s">
        <v>79</v>
      </c>
      <c r="AV210" s="13" t="s">
        <v>79</v>
      </c>
      <c r="AW210" s="13" t="s">
        <v>32</v>
      </c>
      <c r="AX210" s="13" t="s">
        <v>75</v>
      </c>
      <c r="AY210" s="244" t="s">
        <v>227</v>
      </c>
    </row>
    <row r="211" s="2" customFormat="1" ht="55.5" customHeight="1">
      <c r="A211" s="39"/>
      <c r="B211" s="40"/>
      <c r="C211" s="216" t="s">
        <v>414</v>
      </c>
      <c r="D211" s="216" t="s">
        <v>229</v>
      </c>
      <c r="E211" s="217" t="s">
        <v>410</v>
      </c>
      <c r="F211" s="218" t="s">
        <v>411</v>
      </c>
      <c r="G211" s="219" t="s">
        <v>180</v>
      </c>
      <c r="H211" s="220">
        <v>200</v>
      </c>
      <c r="I211" s="221"/>
      <c r="J211" s="222">
        <f>ROUND(I211*H211,2)</f>
        <v>0</v>
      </c>
      <c r="K211" s="218" t="s">
        <v>232</v>
      </c>
      <c r="L211" s="45"/>
      <c r="M211" s="223" t="s">
        <v>19</v>
      </c>
      <c r="N211" s="224" t="s">
        <v>42</v>
      </c>
      <c r="O211" s="85"/>
      <c r="P211" s="225">
        <f>O211*H211</f>
        <v>0</v>
      </c>
      <c r="Q211" s="225">
        <v>0</v>
      </c>
      <c r="R211" s="225">
        <f>Q211*H211</f>
        <v>0</v>
      </c>
      <c r="S211" s="225">
        <v>0</v>
      </c>
      <c r="T211" s="226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27" t="s">
        <v>233</v>
      </c>
      <c r="AT211" s="227" t="s">
        <v>229</v>
      </c>
      <c r="AU211" s="227" t="s">
        <v>79</v>
      </c>
      <c r="AY211" s="18" t="s">
        <v>227</v>
      </c>
      <c r="BE211" s="228">
        <f>IF(N211="základní",J211,0)</f>
        <v>0</v>
      </c>
      <c r="BF211" s="228">
        <f>IF(N211="snížená",J211,0)</f>
        <v>0</v>
      </c>
      <c r="BG211" s="228">
        <f>IF(N211="zákl. přenesená",J211,0)</f>
        <v>0</v>
      </c>
      <c r="BH211" s="228">
        <f>IF(N211="sníž. přenesená",J211,0)</f>
        <v>0</v>
      </c>
      <c r="BI211" s="228">
        <f>IF(N211="nulová",J211,0)</f>
        <v>0</v>
      </c>
      <c r="BJ211" s="18" t="s">
        <v>75</v>
      </c>
      <c r="BK211" s="228">
        <f>ROUND(I211*H211,2)</f>
        <v>0</v>
      </c>
      <c r="BL211" s="18" t="s">
        <v>233</v>
      </c>
      <c r="BM211" s="227" t="s">
        <v>599</v>
      </c>
    </row>
    <row r="212" s="2" customFormat="1">
      <c r="A212" s="39"/>
      <c r="B212" s="40"/>
      <c r="C212" s="41"/>
      <c r="D212" s="229" t="s">
        <v>240</v>
      </c>
      <c r="E212" s="41"/>
      <c r="F212" s="230" t="s">
        <v>292</v>
      </c>
      <c r="G212" s="41"/>
      <c r="H212" s="41"/>
      <c r="I212" s="231"/>
      <c r="J212" s="41"/>
      <c r="K212" s="41"/>
      <c r="L212" s="45"/>
      <c r="M212" s="232"/>
      <c r="N212" s="233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240</v>
      </c>
      <c r="AU212" s="18" t="s">
        <v>79</v>
      </c>
    </row>
    <row r="213" s="13" customFormat="1">
      <c r="A213" s="13"/>
      <c r="B213" s="234"/>
      <c r="C213" s="235"/>
      <c r="D213" s="229" t="s">
        <v>242</v>
      </c>
      <c r="E213" s="236" t="s">
        <v>19</v>
      </c>
      <c r="F213" s="237" t="s">
        <v>368</v>
      </c>
      <c r="G213" s="235"/>
      <c r="H213" s="238">
        <v>200</v>
      </c>
      <c r="I213" s="239"/>
      <c r="J213" s="235"/>
      <c r="K213" s="235"/>
      <c r="L213" s="240"/>
      <c r="M213" s="241"/>
      <c r="N213" s="242"/>
      <c r="O213" s="242"/>
      <c r="P213" s="242"/>
      <c r="Q213" s="242"/>
      <c r="R213" s="242"/>
      <c r="S213" s="242"/>
      <c r="T213" s="24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4" t="s">
        <v>242</v>
      </c>
      <c r="AU213" s="244" t="s">
        <v>79</v>
      </c>
      <c r="AV213" s="13" t="s">
        <v>79</v>
      </c>
      <c r="AW213" s="13" t="s">
        <v>32</v>
      </c>
      <c r="AX213" s="13" t="s">
        <v>75</v>
      </c>
      <c r="AY213" s="244" t="s">
        <v>227</v>
      </c>
    </row>
    <row r="214" s="12" customFormat="1" ht="22.8" customHeight="1">
      <c r="A214" s="12"/>
      <c r="B214" s="200"/>
      <c r="C214" s="201"/>
      <c r="D214" s="202" t="s">
        <v>70</v>
      </c>
      <c r="E214" s="214" t="s">
        <v>288</v>
      </c>
      <c r="F214" s="214" t="s">
        <v>600</v>
      </c>
      <c r="G214" s="201"/>
      <c r="H214" s="201"/>
      <c r="I214" s="204"/>
      <c r="J214" s="215">
        <f>BK214</f>
        <v>0</v>
      </c>
      <c r="K214" s="201"/>
      <c r="L214" s="206"/>
      <c r="M214" s="207"/>
      <c r="N214" s="208"/>
      <c r="O214" s="208"/>
      <c r="P214" s="209">
        <f>SUM(P215:P224)</f>
        <v>0</v>
      </c>
      <c r="Q214" s="208"/>
      <c r="R214" s="209">
        <f>SUM(R215:R224)</f>
        <v>0.98927999999999994</v>
      </c>
      <c r="S214" s="208"/>
      <c r="T214" s="210">
        <f>SUM(T215:T224)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11" t="s">
        <v>75</v>
      </c>
      <c r="AT214" s="212" t="s">
        <v>70</v>
      </c>
      <c r="AU214" s="212" t="s">
        <v>75</v>
      </c>
      <c r="AY214" s="211" t="s">
        <v>227</v>
      </c>
      <c r="BK214" s="213">
        <f>SUM(BK215:BK224)</f>
        <v>0</v>
      </c>
    </row>
    <row r="215" s="2" customFormat="1" ht="33" customHeight="1">
      <c r="A215" s="39"/>
      <c r="B215" s="40"/>
      <c r="C215" s="216" t="s">
        <v>420</v>
      </c>
      <c r="D215" s="216" t="s">
        <v>229</v>
      </c>
      <c r="E215" s="217" t="s">
        <v>601</v>
      </c>
      <c r="F215" s="218" t="s">
        <v>602</v>
      </c>
      <c r="G215" s="219" t="s">
        <v>180</v>
      </c>
      <c r="H215" s="220">
        <v>16</v>
      </c>
      <c r="I215" s="221"/>
      <c r="J215" s="222">
        <f>ROUND(I215*H215,2)</f>
        <v>0</v>
      </c>
      <c r="K215" s="218" t="s">
        <v>232</v>
      </c>
      <c r="L215" s="45"/>
      <c r="M215" s="223" t="s">
        <v>19</v>
      </c>
      <c r="N215" s="224" t="s">
        <v>42</v>
      </c>
      <c r="O215" s="85"/>
      <c r="P215" s="225">
        <f>O215*H215</f>
        <v>0</v>
      </c>
      <c r="Q215" s="225">
        <v>0</v>
      </c>
      <c r="R215" s="225">
        <f>Q215*H215</f>
        <v>0</v>
      </c>
      <c r="S215" s="225">
        <v>0</v>
      </c>
      <c r="T215" s="226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27" t="s">
        <v>122</v>
      </c>
      <c r="AT215" s="227" t="s">
        <v>229</v>
      </c>
      <c r="AU215" s="227" t="s">
        <v>79</v>
      </c>
      <c r="AY215" s="18" t="s">
        <v>227</v>
      </c>
      <c r="BE215" s="228">
        <f>IF(N215="základní",J215,0)</f>
        <v>0</v>
      </c>
      <c r="BF215" s="228">
        <f>IF(N215="snížená",J215,0)</f>
        <v>0</v>
      </c>
      <c r="BG215" s="228">
        <f>IF(N215="zákl. přenesená",J215,0)</f>
        <v>0</v>
      </c>
      <c r="BH215" s="228">
        <f>IF(N215="sníž. přenesená",J215,0)</f>
        <v>0</v>
      </c>
      <c r="BI215" s="228">
        <f>IF(N215="nulová",J215,0)</f>
        <v>0</v>
      </c>
      <c r="BJ215" s="18" t="s">
        <v>75</v>
      </c>
      <c r="BK215" s="228">
        <f>ROUND(I215*H215,2)</f>
        <v>0</v>
      </c>
      <c r="BL215" s="18" t="s">
        <v>122</v>
      </c>
      <c r="BM215" s="227" t="s">
        <v>603</v>
      </c>
    </row>
    <row r="216" s="2" customFormat="1" ht="16.5" customHeight="1">
      <c r="A216" s="39"/>
      <c r="B216" s="40"/>
      <c r="C216" s="266" t="s">
        <v>424</v>
      </c>
      <c r="D216" s="266" t="s">
        <v>328</v>
      </c>
      <c r="E216" s="267" t="s">
        <v>604</v>
      </c>
      <c r="F216" s="268" t="s">
        <v>605</v>
      </c>
      <c r="G216" s="269" t="s">
        <v>238</v>
      </c>
      <c r="H216" s="270">
        <v>4</v>
      </c>
      <c r="I216" s="271"/>
      <c r="J216" s="272">
        <f>ROUND(I216*H216,2)</f>
        <v>0</v>
      </c>
      <c r="K216" s="268" t="s">
        <v>232</v>
      </c>
      <c r="L216" s="273"/>
      <c r="M216" s="274" t="s">
        <v>19</v>
      </c>
      <c r="N216" s="275" t="s">
        <v>42</v>
      </c>
      <c r="O216" s="85"/>
      <c r="P216" s="225">
        <f>O216*H216</f>
        <v>0</v>
      </c>
      <c r="Q216" s="225">
        <v>0.068599999999999994</v>
      </c>
      <c r="R216" s="225">
        <f>Q216*H216</f>
        <v>0.27439999999999998</v>
      </c>
      <c r="S216" s="225">
        <v>0</v>
      </c>
      <c r="T216" s="226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27" t="s">
        <v>274</v>
      </c>
      <c r="AT216" s="227" t="s">
        <v>328</v>
      </c>
      <c r="AU216" s="227" t="s">
        <v>79</v>
      </c>
      <c r="AY216" s="18" t="s">
        <v>227</v>
      </c>
      <c r="BE216" s="228">
        <f>IF(N216="základní",J216,0)</f>
        <v>0</v>
      </c>
      <c r="BF216" s="228">
        <f>IF(N216="snížená",J216,0)</f>
        <v>0</v>
      </c>
      <c r="BG216" s="228">
        <f>IF(N216="zákl. přenesená",J216,0)</f>
        <v>0</v>
      </c>
      <c r="BH216" s="228">
        <f>IF(N216="sníž. přenesená",J216,0)</f>
        <v>0</v>
      </c>
      <c r="BI216" s="228">
        <f>IF(N216="nulová",J216,0)</f>
        <v>0</v>
      </c>
      <c r="BJ216" s="18" t="s">
        <v>75</v>
      </c>
      <c r="BK216" s="228">
        <f>ROUND(I216*H216,2)</f>
        <v>0</v>
      </c>
      <c r="BL216" s="18" t="s">
        <v>122</v>
      </c>
      <c r="BM216" s="227" t="s">
        <v>606</v>
      </c>
    </row>
    <row r="217" s="2" customFormat="1" ht="16.5" customHeight="1">
      <c r="A217" s="39"/>
      <c r="B217" s="40"/>
      <c r="C217" s="266" t="s">
        <v>428</v>
      </c>
      <c r="D217" s="266" t="s">
        <v>328</v>
      </c>
      <c r="E217" s="267" t="s">
        <v>387</v>
      </c>
      <c r="F217" s="268" t="s">
        <v>388</v>
      </c>
      <c r="G217" s="269" t="s">
        <v>168</v>
      </c>
      <c r="H217" s="270">
        <v>0.32000000000000001</v>
      </c>
      <c r="I217" s="271"/>
      <c r="J217" s="272">
        <f>ROUND(I217*H217,2)</f>
        <v>0</v>
      </c>
      <c r="K217" s="268" t="s">
        <v>232</v>
      </c>
      <c r="L217" s="273"/>
      <c r="M217" s="274" t="s">
        <v>19</v>
      </c>
      <c r="N217" s="275" t="s">
        <v>42</v>
      </c>
      <c r="O217" s="85"/>
      <c r="P217" s="225">
        <f>O217*H217</f>
        <v>0</v>
      </c>
      <c r="Q217" s="225">
        <v>2.234</v>
      </c>
      <c r="R217" s="225">
        <f>Q217*H217</f>
        <v>0.71487999999999996</v>
      </c>
      <c r="S217" s="225">
        <v>0</v>
      </c>
      <c r="T217" s="226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27" t="s">
        <v>331</v>
      </c>
      <c r="AT217" s="227" t="s">
        <v>328</v>
      </c>
      <c r="AU217" s="227" t="s">
        <v>79</v>
      </c>
      <c r="AY217" s="18" t="s">
        <v>227</v>
      </c>
      <c r="BE217" s="228">
        <f>IF(N217="základní",J217,0)</f>
        <v>0</v>
      </c>
      <c r="BF217" s="228">
        <f>IF(N217="snížená",J217,0)</f>
        <v>0</v>
      </c>
      <c r="BG217" s="228">
        <f>IF(N217="zákl. přenesená",J217,0)</f>
        <v>0</v>
      </c>
      <c r="BH217" s="228">
        <f>IF(N217="sníž. přenesená",J217,0)</f>
        <v>0</v>
      </c>
      <c r="BI217" s="228">
        <f>IF(N217="nulová",J217,0)</f>
        <v>0</v>
      </c>
      <c r="BJ217" s="18" t="s">
        <v>75</v>
      </c>
      <c r="BK217" s="228">
        <f>ROUND(I217*H217,2)</f>
        <v>0</v>
      </c>
      <c r="BL217" s="18" t="s">
        <v>331</v>
      </c>
      <c r="BM217" s="227" t="s">
        <v>607</v>
      </c>
    </row>
    <row r="218" s="13" customFormat="1">
      <c r="A218" s="13"/>
      <c r="B218" s="234"/>
      <c r="C218" s="235"/>
      <c r="D218" s="229" t="s">
        <v>242</v>
      </c>
      <c r="E218" s="236" t="s">
        <v>608</v>
      </c>
      <c r="F218" s="237" t="s">
        <v>609</v>
      </c>
      <c r="G218" s="235"/>
      <c r="H218" s="238">
        <v>0.32000000000000001</v>
      </c>
      <c r="I218" s="239"/>
      <c r="J218" s="235"/>
      <c r="K218" s="235"/>
      <c r="L218" s="240"/>
      <c r="M218" s="241"/>
      <c r="N218" s="242"/>
      <c r="O218" s="242"/>
      <c r="P218" s="242"/>
      <c r="Q218" s="242"/>
      <c r="R218" s="242"/>
      <c r="S218" s="242"/>
      <c r="T218" s="24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4" t="s">
        <v>242</v>
      </c>
      <c r="AU218" s="244" t="s">
        <v>79</v>
      </c>
      <c r="AV218" s="13" t="s">
        <v>79</v>
      </c>
      <c r="AW218" s="13" t="s">
        <v>32</v>
      </c>
      <c r="AX218" s="13" t="s">
        <v>75</v>
      </c>
      <c r="AY218" s="244" t="s">
        <v>227</v>
      </c>
    </row>
    <row r="219" s="2" customFormat="1" ht="78" customHeight="1">
      <c r="A219" s="39"/>
      <c r="B219" s="40"/>
      <c r="C219" s="216" t="s">
        <v>432</v>
      </c>
      <c r="D219" s="216" t="s">
        <v>229</v>
      </c>
      <c r="E219" s="217" t="s">
        <v>591</v>
      </c>
      <c r="F219" s="218" t="s">
        <v>592</v>
      </c>
      <c r="G219" s="219" t="s">
        <v>259</v>
      </c>
      <c r="H219" s="220">
        <v>0.70399999999999996</v>
      </c>
      <c r="I219" s="221"/>
      <c r="J219" s="222">
        <f>ROUND(I219*H219,2)</f>
        <v>0</v>
      </c>
      <c r="K219" s="218" t="s">
        <v>232</v>
      </c>
      <c r="L219" s="45"/>
      <c r="M219" s="223" t="s">
        <v>19</v>
      </c>
      <c r="N219" s="224" t="s">
        <v>42</v>
      </c>
      <c r="O219" s="85"/>
      <c r="P219" s="225">
        <f>O219*H219</f>
        <v>0</v>
      </c>
      <c r="Q219" s="225">
        <v>0</v>
      </c>
      <c r="R219" s="225">
        <f>Q219*H219</f>
        <v>0</v>
      </c>
      <c r="S219" s="225">
        <v>0</v>
      </c>
      <c r="T219" s="226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27" t="s">
        <v>233</v>
      </c>
      <c r="AT219" s="227" t="s">
        <v>229</v>
      </c>
      <c r="AU219" s="227" t="s">
        <v>79</v>
      </c>
      <c r="AY219" s="18" t="s">
        <v>227</v>
      </c>
      <c r="BE219" s="228">
        <f>IF(N219="základní",J219,0)</f>
        <v>0</v>
      </c>
      <c r="BF219" s="228">
        <f>IF(N219="snížená",J219,0)</f>
        <v>0</v>
      </c>
      <c r="BG219" s="228">
        <f>IF(N219="zákl. přenesená",J219,0)</f>
        <v>0</v>
      </c>
      <c r="BH219" s="228">
        <f>IF(N219="sníž. přenesená",J219,0)</f>
        <v>0</v>
      </c>
      <c r="BI219" s="228">
        <f>IF(N219="nulová",J219,0)</f>
        <v>0</v>
      </c>
      <c r="BJ219" s="18" t="s">
        <v>75</v>
      </c>
      <c r="BK219" s="228">
        <f>ROUND(I219*H219,2)</f>
        <v>0</v>
      </c>
      <c r="BL219" s="18" t="s">
        <v>233</v>
      </c>
      <c r="BM219" s="227" t="s">
        <v>610</v>
      </c>
    </row>
    <row r="220" s="2" customFormat="1">
      <c r="A220" s="39"/>
      <c r="B220" s="40"/>
      <c r="C220" s="41"/>
      <c r="D220" s="229" t="s">
        <v>240</v>
      </c>
      <c r="E220" s="41"/>
      <c r="F220" s="230" t="s">
        <v>261</v>
      </c>
      <c r="G220" s="41"/>
      <c r="H220" s="41"/>
      <c r="I220" s="231"/>
      <c r="J220" s="41"/>
      <c r="K220" s="41"/>
      <c r="L220" s="45"/>
      <c r="M220" s="232"/>
      <c r="N220" s="233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240</v>
      </c>
      <c r="AU220" s="18" t="s">
        <v>79</v>
      </c>
    </row>
    <row r="221" s="13" customFormat="1">
      <c r="A221" s="13"/>
      <c r="B221" s="234"/>
      <c r="C221" s="235"/>
      <c r="D221" s="229" t="s">
        <v>242</v>
      </c>
      <c r="E221" s="236" t="s">
        <v>19</v>
      </c>
      <c r="F221" s="237" t="s">
        <v>611</v>
      </c>
      <c r="G221" s="235"/>
      <c r="H221" s="238">
        <v>0.70399999999999996</v>
      </c>
      <c r="I221" s="239"/>
      <c r="J221" s="235"/>
      <c r="K221" s="235"/>
      <c r="L221" s="240"/>
      <c r="M221" s="241"/>
      <c r="N221" s="242"/>
      <c r="O221" s="242"/>
      <c r="P221" s="242"/>
      <c r="Q221" s="242"/>
      <c r="R221" s="242"/>
      <c r="S221" s="242"/>
      <c r="T221" s="24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4" t="s">
        <v>242</v>
      </c>
      <c r="AU221" s="244" t="s">
        <v>79</v>
      </c>
      <c r="AV221" s="13" t="s">
        <v>79</v>
      </c>
      <c r="AW221" s="13" t="s">
        <v>32</v>
      </c>
      <c r="AX221" s="13" t="s">
        <v>75</v>
      </c>
      <c r="AY221" s="244" t="s">
        <v>227</v>
      </c>
    </row>
    <row r="222" s="2" customFormat="1" ht="90" customHeight="1">
      <c r="A222" s="39"/>
      <c r="B222" s="40"/>
      <c r="C222" s="216" t="s">
        <v>436</v>
      </c>
      <c r="D222" s="216" t="s">
        <v>229</v>
      </c>
      <c r="E222" s="217" t="s">
        <v>311</v>
      </c>
      <c r="F222" s="218" t="s">
        <v>312</v>
      </c>
      <c r="G222" s="219" t="s">
        <v>259</v>
      </c>
      <c r="H222" s="220">
        <v>0.27400000000000002</v>
      </c>
      <c r="I222" s="221"/>
      <c r="J222" s="222">
        <f>ROUND(I222*H222,2)</f>
        <v>0</v>
      </c>
      <c r="K222" s="218" t="s">
        <v>232</v>
      </c>
      <c r="L222" s="45"/>
      <c r="M222" s="223" t="s">
        <v>19</v>
      </c>
      <c r="N222" s="224" t="s">
        <v>42</v>
      </c>
      <c r="O222" s="85"/>
      <c r="P222" s="225">
        <f>O222*H222</f>
        <v>0</v>
      </c>
      <c r="Q222" s="225">
        <v>0</v>
      </c>
      <c r="R222" s="225">
        <f>Q222*H222</f>
        <v>0</v>
      </c>
      <c r="S222" s="225">
        <v>0</v>
      </c>
      <c r="T222" s="226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27" t="s">
        <v>233</v>
      </c>
      <c r="AT222" s="227" t="s">
        <v>229</v>
      </c>
      <c r="AU222" s="227" t="s">
        <v>79</v>
      </c>
      <c r="AY222" s="18" t="s">
        <v>227</v>
      </c>
      <c r="BE222" s="228">
        <f>IF(N222="základní",J222,0)</f>
        <v>0</v>
      </c>
      <c r="BF222" s="228">
        <f>IF(N222="snížená",J222,0)</f>
        <v>0</v>
      </c>
      <c r="BG222" s="228">
        <f>IF(N222="zákl. přenesená",J222,0)</f>
        <v>0</v>
      </c>
      <c r="BH222" s="228">
        <f>IF(N222="sníž. přenesená",J222,0)</f>
        <v>0</v>
      </c>
      <c r="BI222" s="228">
        <f>IF(N222="nulová",J222,0)</f>
        <v>0</v>
      </c>
      <c r="BJ222" s="18" t="s">
        <v>75</v>
      </c>
      <c r="BK222" s="228">
        <f>ROUND(I222*H222,2)</f>
        <v>0</v>
      </c>
      <c r="BL222" s="18" t="s">
        <v>233</v>
      </c>
      <c r="BM222" s="227" t="s">
        <v>612</v>
      </c>
    </row>
    <row r="223" s="2" customFormat="1">
      <c r="A223" s="39"/>
      <c r="B223" s="40"/>
      <c r="C223" s="41"/>
      <c r="D223" s="229" t="s">
        <v>240</v>
      </c>
      <c r="E223" s="41"/>
      <c r="F223" s="230" t="s">
        <v>261</v>
      </c>
      <c r="G223" s="41"/>
      <c r="H223" s="41"/>
      <c r="I223" s="231"/>
      <c r="J223" s="41"/>
      <c r="K223" s="41"/>
      <c r="L223" s="45"/>
      <c r="M223" s="232"/>
      <c r="N223" s="233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240</v>
      </c>
      <c r="AU223" s="18" t="s">
        <v>79</v>
      </c>
    </row>
    <row r="224" s="13" customFormat="1">
      <c r="A224" s="13"/>
      <c r="B224" s="234"/>
      <c r="C224" s="235"/>
      <c r="D224" s="229" t="s">
        <v>242</v>
      </c>
      <c r="E224" s="236" t="s">
        <v>19</v>
      </c>
      <c r="F224" s="237" t="s">
        <v>613</v>
      </c>
      <c r="G224" s="235"/>
      <c r="H224" s="238">
        <v>0.27400000000000002</v>
      </c>
      <c r="I224" s="239"/>
      <c r="J224" s="235"/>
      <c r="K224" s="235"/>
      <c r="L224" s="240"/>
      <c r="M224" s="241"/>
      <c r="N224" s="242"/>
      <c r="O224" s="242"/>
      <c r="P224" s="242"/>
      <c r="Q224" s="242"/>
      <c r="R224" s="242"/>
      <c r="S224" s="242"/>
      <c r="T224" s="24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4" t="s">
        <v>242</v>
      </c>
      <c r="AU224" s="244" t="s">
        <v>79</v>
      </c>
      <c r="AV224" s="13" t="s">
        <v>79</v>
      </c>
      <c r="AW224" s="13" t="s">
        <v>32</v>
      </c>
      <c r="AX224" s="13" t="s">
        <v>75</v>
      </c>
      <c r="AY224" s="244" t="s">
        <v>227</v>
      </c>
    </row>
    <row r="225" s="12" customFormat="1" ht="22.8" customHeight="1">
      <c r="A225" s="12"/>
      <c r="B225" s="200"/>
      <c r="C225" s="201"/>
      <c r="D225" s="202" t="s">
        <v>70</v>
      </c>
      <c r="E225" s="214" t="s">
        <v>294</v>
      </c>
      <c r="F225" s="214" t="s">
        <v>419</v>
      </c>
      <c r="G225" s="201"/>
      <c r="H225" s="201"/>
      <c r="I225" s="204"/>
      <c r="J225" s="215">
        <f>BK225</f>
        <v>0</v>
      </c>
      <c r="K225" s="201"/>
      <c r="L225" s="206"/>
      <c r="M225" s="207"/>
      <c r="N225" s="208"/>
      <c r="O225" s="208"/>
      <c r="P225" s="209">
        <f>SUM(P226:P248)</f>
        <v>0</v>
      </c>
      <c r="Q225" s="208"/>
      <c r="R225" s="209">
        <f>SUM(R226:R248)</f>
        <v>22.067865000000001</v>
      </c>
      <c r="S225" s="208"/>
      <c r="T225" s="210">
        <f>SUM(T226:T248)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11" t="s">
        <v>75</v>
      </c>
      <c r="AT225" s="212" t="s">
        <v>70</v>
      </c>
      <c r="AU225" s="212" t="s">
        <v>75</v>
      </c>
      <c r="AY225" s="211" t="s">
        <v>227</v>
      </c>
      <c r="BK225" s="213">
        <f>SUM(BK226:BK248)</f>
        <v>0</v>
      </c>
    </row>
    <row r="226" s="2" customFormat="1" ht="37.8" customHeight="1">
      <c r="A226" s="39"/>
      <c r="B226" s="40"/>
      <c r="C226" s="216" t="s">
        <v>442</v>
      </c>
      <c r="D226" s="216" t="s">
        <v>229</v>
      </c>
      <c r="E226" s="217" t="s">
        <v>421</v>
      </c>
      <c r="F226" s="218" t="s">
        <v>422</v>
      </c>
      <c r="G226" s="219" t="s">
        <v>172</v>
      </c>
      <c r="H226" s="220">
        <v>34.5</v>
      </c>
      <c r="I226" s="221"/>
      <c r="J226" s="222">
        <f>ROUND(I226*H226,2)</f>
        <v>0</v>
      </c>
      <c r="K226" s="218" t="s">
        <v>232</v>
      </c>
      <c r="L226" s="45"/>
      <c r="M226" s="223" t="s">
        <v>19</v>
      </c>
      <c r="N226" s="224" t="s">
        <v>42</v>
      </c>
      <c r="O226" s="85"/>
      <c r="P226" s="225">
        <f>O226*H226</f>
        <v>0</v>
      </c>
      <c r="Q226" s="225">
        <v>0</v>
      </c>
      <c r="R226" s="225">
        <f>Q226*H226</f>
        <v>0</v>
      </c>
      <c r="S226" s="225">
        <v>0</v>
      </c>
      <c r="T226" s="226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27" t="s">
        <v>122</v>
      </c>
      <c r="AT226" s="227" t="s">
        <v>229</v>
      </c>
      <c r="AU226" s="227" t="s">
        <v>79</v>
      </c>
      <c r="AY226" s="18" t="s">
        <v>227</v>
      </c>
      <c r="BE226" s="228">
        <f>IF(N226="základní",J226,0)</f>
        <v>0</v>
      </c>
      <c r="BF226" s="228">
        <f>IF(N226="snížená",J226,0)</f>
        <v>0</v>
      </c>
      <c r="BG226" s="228">
        <f>IF(N226="zákl. přenesená",J226,0)</f>
        <v>0</v>
      </c>
      <c r="BH226" s="228">
        <f>IF(N226="sníž. přenesená",J226,0)</f>
        <v>0</v>
      </c>
      <c r="BI226" s="228">
        <f>IF(N226="nulová",J226,0)</f>
        <v>0</v>
      </c>
      <c r="BJ226" s="18" t="s">
        <v>75</v>
      </c>
      <c r="BK226" s="228">
        <f>ROUND(I226*H226,2)</f>
        <v>0</v>
      </c>
      <c r="BL226" s="18" t="s">
        <v>122</v>
      </c>
      <c r="BM226" s="227" t="s">
        <v>614</v>
      </c>
    </row>
    <row r="227" s="13" customFormat="1">
      <c r="A227" s="13"/>
      <c r="B227" s="234"/>
      <c r="C227" s="235"/>
      <c r="D227" s="229" t="s">
        <v>242</v>
      </c>
      <c r="E227" s="236" t="s">
        <v>19</v>
      </c>
      <c r="F227" s="237" t="s">
        <v>175</v>
      </c>
      <c r="G227" s="235"/>
      <c r="H227" s="238">
        <v>34.5</v>
      </c>
      <c r="I227" s="239"/>
      <c r="J227" s="235"/>
      <c r="K227" s="235"/>
      <c r="L227" s="240"/>
      <c r="M227" s="241"/>
      <c r="N227" s="242"/>
      <c r="O227" s="242"/>
      <c r="P227" s="242"/>
      <c r="Q227" s="242"/>
      <c r="R227" s="242"/>
      <c r="S227" s="242"/>
      <c r="T227" s="24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4" t="s">
        <v>242</v>
      </c>
      <c r="AU227" s="244" t="s">
        <v>79</v>
      </c>
      <c r="AV227" s="13" t="s">
        <v>79</v>
      </c>
      <c r="AW227" s="13" t="s">
        <v>32</v>
      </c>
      <c r="AX227" s="13" t="s">
        <v>75</v>
      </c>
      <c r="AY227" s="244" t="s">
        <v>227</v>
      </c>
    </row>
    <row r="228" s="2" customFormat="1" ht="44.25" customHeight="1">
      <c r="A228" s="39"/>
      <c r="B228" s="40"/>
      <c r="C228" s="216" t="s">
        <v>446</v>
      </c>
      <c r="D228" s="216" t="s">
        <v>229</v>
      </c>
      <c r="E228" s="217" t="s">
        <v>425</v>
      </c>
      <c r="F228" s="218" t="s">
        <v>426</v>
      </c>
      <c r="G228" s="219" t="s">
        <v>172</v>
      </c>
      <c r="H228" s="220">
        <v>41.5</v>
      </c>
      <c r="I228" s="221"/>
      <c r="J228" s="222">
        <f>ROUND(I228*H228,2)</f>
        <v>0</v>
      </c>
      <c r="K228" s="218" t="s">
        <v>232</v>
      </c>
      <c r="L228" s="45"/>
      <c r="M228" s="223" t="s">
        <v>19</v>
      </c>
      <c r="N228" s="224" t="s">
        <v>42</v>
      </c>
      <c r="O228" s="85"/>
      <c r="P228" s="225">
        <f>O228*H228</f>
        <v>0</v>
      </c>
      <c r="Q228" s="225">
        <v>0</v>
      </c>
      <c r="R228" s="225">
        <f>Q228*H228</f>
        <v>0</v>
      </c>
      <c r="S228" s="225">
        <v>0</v>
      </c>
      <c r="T228" s="226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27" t="s">
        <v>233</v>
      </c>
      <c r="AT228" s="227" t="s">
        <v>229</v>
      </c>
      <c r="AU228" s="227" t="s">
        <v>79</v>
      </c>
      <c r="AY228" s="18" t="s">
        <v>227</v>
      </c>
      <c r="BE228" s="228">
        <f>IF(N228="základní",J228,0)</f>
        <v>0</v>
      </c>
      <c r="BF228" s="228">
        <f>IF(N228="snížená",J228,0)</f>
        <v>0</v>
      </c>
      <c r="BG228" s="228">
        <f>IF(N228="zákl. přenesená",J228,0)</f>
        <v>0</v>
      </c>
      <c r="BH228" s="228">
        <f>IF(N228="sníž. přenesená",J228,0)</f>
        <v>0</v>
      </c>
      <c r="BI228" s="228">
        <f>IF(N228="nulová",J228,0)</f>
        <v>0</v>
      </c>
      <c r="BJ228" s="18" t="s">
        <v>75</v>
      </c>
      <c r="BK228" s="228">
        <f>ROUND(I228*H228,2)</f>
        <v>0</v>
      </c>
      <c r="BL228" s="18" t="s">
        <v>233</v>
      </c>
      <c r="BM228" s="227" t="s">
        <v>615</v>
      </c>
    </row>
    <row r="229" s="13" customFormat="1">
      <c r="A229" s="13"/>
      <c r="B229" s="234"/>
      <c r="C229" s="235"/>
      <c r="D229" s="229" t="s">
        <v>242</v>
      </c>
      <c r="E229" s="236" t="s">
        <v>19</v>
      </c>
      <c r="F229" s="237" t="s">
        <v>170</v>
      </c>
      <c r="G229" s="235"/>
      <c r="H229" s="238">
        <v>22.5</v>
      </c>
      <c r="I229" s="239"/>
      <c r="J229" s="235"/>
      <c r="K229" s="235"/>
      <c r="L229" s="240"/>
      <c r="M229" s="241"/>
      <c r="N229" s="242"/>
      <c r="O229" s="242"/>
      <c r="P229" s="242"/>
      <c r="Q229" s="242"/>
      <c r="R229" s="242"/>
      <c r="S229" s="242"/>
      <c r="T229" s="24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4" t="s">
        <v>242</v>
      </c>
      <c r="AU229" s="244" t="s">
        <v>79</v>
      </c>
      <c r="AV229" s="13" t="s">
        <v>79</v>
      </c>
      <c r="AW229" s="13" t="s">
        <v>32</v>
      </c>
      <c r="AX229" s="13" t="s">
        <v>71</v>
      </c>
      <c r="AY229" s="244" t="s">
        <v>227</v>
      </c>
    </row>
    <row r="230" s="13" customFormat="1">
      <c r="A230" s="13"/>
      <c r="B230" s="234"/>
      <c r="C230" s="235"/>
      <c r="D230" s="229" t="s">
        <v>242</v>
      </c>
      <c r="E230" s="236" t="s">
        <v>19</v>
      </c>
      <c r="F230" s="237" t="s">
        <v>616</v>
      </c>
      <c r="G230" s="235"/>
      <c r="H230" s="238">
        <v>6</v>
      </c>
      <c r="I230" s="239"/>
      <c r="J230" s="235"/>
      <c r="K230" s="235"/>
      <c r="L230" s="240"/>
      <c r="M230" s="241"/>
      <c r="N230" s="242"/>
      <c r="O230" s="242"/>
      <c r="P230" s="242"/>
      <c r="Q230" s="242"/>
      <c r="R230" s="242"/>
      <c r="S230" s="242"/>
      <c r="T230" s="24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4" t="s">
        <v>242</v>
      </c>
      <c r="AU230" s="244" t="s">
        <v>79</v>
      </c>
      <c r="AV230" s="13" t="s">
        <v>79</v>
      </c>
      <c r="AW230" s="13" t="s">
        <v>32</v>
      </c>
      <c r="AX230" s="13" t="s">
        <v>71</v>
      </c>
      <c r="AY230" s="244" t="s">
        <v>227</v>
      </c>
    </row>
    <row r="231" s="13" customFormat="1">
      <c r="A231" s="13"/>
      <c r="B231" s="234"/>
      <c r="C231" s="235"/>
      <c r="D231" s="229" t="s">
        <v>242</v>
      </c>
      <c r="E231" s="236" t="s">
        <v>19</v>
      </c>
      <c r="F231" s="237" t="s">
        <v>617</v>
      </c>
      <c r="G231" s="235"/>
      <c r="H231" s="238">
        <v>13</v>
      </c>
      <c r="I231" s="239"/>
      <c r="J231" s="235"/>
      <c r="K231" s="235"/>
      <c r="L231" s="240"/>
      <c r="M231" s="241"/>
      <c r="N231" s="242"/>
      <c r="O231" s="242"/>
      <c r="P231" s="242"/>
      <c r="Q231" s="242"/>
      <c r="R231" s="242"/>
      <c r="S231" s="242"/>
      <c r="T231" s="24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4" t="s">
        <v>242</v>
      </c>
      <c r="AU231" s="244" t="s">
        <v>79</v>
      </c>
      <c r="AV231" s="13" t="s">
        <v>79</v>
      </c>
      <c r="AW231" s="13" t="s">
        <v>32</v>
      </c>
      <c r="AX231" s="13" t="s">
        <v>71</v>
      </c>
      <c r="AY231" s="244" t="s">
        <v>227</v>
      </c>
    </row>
    <row r="232" s="14" customFormat="1">
      <c r="A232" s="14"/>
      <c r="B232" s="245"/>
      <c r="C232" s="246"/>
      <c r="D232" s="229" t="s">
        <v>242</v>
      </c>
      <c r="E232" s="247" t="s">
        <v>496</v>
      </c>
      <c r="F232" s="248" t="s">
        <v>244</v>
      </c>
      <c r="G232" s="246"/>
      <c r="H232" s="249">
        <v>41.5</v>
      </c>
      <c r="I232" s="250"/>
      <c r="J232" s="246"/>
      <c r="K232" s="246"/>
      <c r="L232" s="251"/>
      <c r="M232" s="252"/>
      <c r="N232" s="253"/>
      <c r="O232" s="253"/>
      <c r="P232" s="253"/>
      <c r="Q232" s="253"/>
      <c r="R232" s="253"/>
      <c r="S232" s="253"/>
      <c r="T232" s="25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5" t="s">
        <v>242</v>
      </c>
      <c r="AU232" s="255" t="s">
        <v>79</v>
      </c>
      <c r="AV232" s="14" t="s">
        <v>122</v>
      </c>
      <c r="AW232" s="14" t="s">
        <v>32</v>
      </c>
      <c r="AX232" s="14" t="s">
        <v>75</v>
      </c>
      <c r="AY232" s="255" t="s">
        <v>227</v>
      </c>
    </row>
    <row r="233" s="2" customFormat="1" ht="37.8" customHeight="1">
      <c r="A233" s="39"/>
      <c r="B233" s="40"/>
      <c r="C233" s="216" t="s">
        <v>451</v>
      </c>
      <c r="D233" s="216" t="s">
        <v>229</v>
      </c>
      <c r="E233" s="217" t="s">
        <v>429</v>
      </c>
      <c r="F233" s="218" t="s">
        <v>430</v>
      </c>
      <c r="G233" s="219" t="s">
        <v>172</v>
      </c>
      <c r="H233" s="220">
        <v>41.5</v>
      </c>
      <c r="I233" s="221"/>
      <c r="J233" s="222">
        <f>ROUND(I233*H233,2)</f>
        <v>0</v>
      </c>
      <c r="K233" s="218" t="s">
        <v>232</v>
      </c>
      <c r="L233" s="45"/>
      <c r="M233" s="223" t="s">
        <v>19</v>
      </c>
      <c r="N233" s="224" t="s">
        <v>42</v>
      </c>
      <c r="O233" s="85"/>
      <c r="P233" s="225">
        <f>O233*H233</f>
        <v>0</v>
      </c>
      <c r="Q233" s="225">
        <v>0</v>
      </c>
      <c r="R233" s="225">
        <f>Q233*H233</f>
        <v>0</v>
      </c>
      <c r="S233" s="225">
        <v>0</v>
      </c>
      <c r="T233" s="226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27" t="s">
        <v>122</v>
      </c>
      <c r="AT233" s="227" t="s">
        <v>229</v>
      </c>
      <c r="AU233" s="227" t="s">
        <v>79</v>
      </c>
      <c r="AY233" s="18" t="s">
        <v>227</v>
      </c>
      <c r="BE233" s="228">
        <f>IF(N233="základní",J233,0)</f>
        <v>0</v>
      </c>
      <c r="BF233" s="228">
        <f>IF(N233="snížená",J233,0)</f>
        <v>0</v>
      </c>
      <c r="BG233" s="228">
        <f>IF(N233="zákl. přenesená",J233,0)</f>
        <v>0</v>
      </c>
      <c r="BH233" s="228">
        <f>IF(N233="sníž. přenesená",J233,0)</f>
        <v>0</v>
      </c>
      <c r="BI233" s="228">
        <f>IF(N233="nulová",J233,0)</f>
        <v>0</v>
      </c>
      <c r="BJ233" s="18" t="s">
        <v>75</v>
      </c>
      <c r="BK233" s="228">
        <f>ROUND(I233*H233,2)</f>
        <v>0</v>
      </c>
      <c r="BL233" s="18" t="s">
        <v>122</v>
      </c>
      <c r="BM233" s="227" t="s">
        <v>618</v>
      </c>
    </row>
    <row r="234" s="13" customFormat="1">
      <c r="A234" s="13"/>
      <c r="B234" s="234"/>
      <c r="C234" s="235"/>
      <c r="D234" s="229" t="s">
        <v>242</v>
      </c>
      <c r="E234" s="236" t="s">
        <v>19</v>
      </c>
      <c r="F234" s="237" t="s">
        <v>496</v>
      </c>
      <c r="G234" s="235"/>
      <c r="H234" s="238">
        <v>41.5</v>
      </c>
      <c r="I234" s="239"/>
      <c r="J234" s="235"/>
      <c r="K234" s="235"/>
      <c r="L234" s="240"/>
      <c r="M234" s="241"/>
      <c r="N234" s="242"/>
      <c r="O234" s="242"/>
      <c r="P234" s="242"/>
      <c r="Q234" s="242"/>
      <c r="R234" s="242"/>
      <c r="S234" s="242"/>
      <c r="T234" s="24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4" t="s">
        <v>242</v>
      </c>
      <c r="AU234" s="244" t="s">
        <v>79</v>
      </c>
      <c r="AV234" s="13" t="s">
        <v>79</v>
      </c>
      <c r="AW234" s="13" t="s">
        <v>32</v>
      </c>
      <c r="AX234" s="13" t="s">
        <v>75</v>
      </c>
      <c r="AY234" s="244" t="s">
        <v>227</v>
      </c>
    </row>
    <row r="235" s="2" customFormat="1" ht="16.5" customHeight="1">
      <c r="A235" s="39"/>
      <c r="B235" s="40"/>
      <c r="C235" s="266" t="s">
        <v>458</v>
      </c>
      <c r="D235" s="266" t="s">
        <v>328</v>
      </c>
      <c r="E235" s="267" t="s">
        <v>433</v>
      </c>
      <c r="F235" s="268" t="s">
        <v>434</v>
      </c>
      <c r="G235" s="269" t="s">
        <v>172</v>
      </c>
      <c r="H235" s="270">
        <v>41.5</v>
      </c>
      <c r="I235" s="271"/>
      <c r="J235" s="272">
        <f>ROUND(I235*H235,2)</f>
        <v>0</v>
      </c>
      <c r="K235" s="268" t="s">
        <v>232</v>
      </c>
      <c r="L235" s="273"/>
      <c r="M235" s="274" t="s">
        <v>19</v>
      </c>
      <c r="N235" s="275" t="s">
        <v>42</v>
      </c>
      <c r="O235" s="85"/>
      <c r="P235" s="225">
        <f>O235*H235</f>
        <v>0</v>
      </c>
      <c r="Q235" s="225">
        <v>0.00031</v>
      </c>
      <c r="R235" s="225">
        <f>Q235*H235</f>
        <v>0.012865</v>
      </c>
      <c r="S235" s="225">
        <v>0</v>
      </c>
      <c r="T235" s="226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27" t="s">
        <v>331</v>
      </c>
      <c r="AT235" s="227" t="s">
        <v>328</v>
      </c>
      <c r="AU235" s="227" t="s">
        <v>79</v>
      </c>
      <c r="AY235" s="18" t="s">
        <v>227</v>
      </c>
      <c r="BE235" s="228">
        <f>IF(N235="základní",J235,0)</f>
        <v>0</v>
      </c>
      <c r="BF235" s="228">
        <f>IF(N235="snížená",J235,0)</f>
        <v>0</v>
      </c>
      <c r="BG235" s="228">
        <f>IF(N235="zákl. přenesená",J235,0)</f>
        <v>0</v>
      </c>
      <c r="BH235" s="228">
        <f>IF(N235="sníž. přenesená",J235,0)</f>
        <v>0</v>
      </c>
      <c r="BI235" s="228">
        <f>IF(N235="nulová",J235,0)</f>
        <v>0</v>
      </c>
      <c r="BJ235" s="18" t="s">
        <v>75</v>
      </c>
      <c r="BK235" s="228">
        <f>ROUND(I235*H235,2)</f>
        <v>0</v>
      </c>
      <c r="BL235" s="18" t="s">
        <v>331</v>
      </c>
      <c r="BM235" s="227" t="s">
        <v>619</v>
      </c>
    </row>
    <row r="236" s="13" customFormat="1">
      <c r="A236" s="13"/>
      <c r="B236" s="234"/>
      <c r="C236" s="235"/>
      <c r="D236" s="229" t="s">
        <v>242</v>
      </c>
      <c r="E236" s="236" t="s">
        <v>19</v>
      </c>
      <c r="F236" s="237" t="s">
        <v>496</v>
      </c>
      <c r="G236" s="235"/>
      <c r="H236" s="238">
        <v>41.5</v>
      </c>
      <c r="I236" s="239"/>
      <c r="J236" s="235"/>
      <c r="K236" s="235"/>
      <c r="L236" s="240"/>
      <c r="M236" s="241"/>
      <c r="N236" s="242"/>
      <c r="O236" s="242"/>
      <c r="P236" s="242"/>
      <c r="Q236" s="242"/>
      <c r="R236" s="242"/>
      <c r="S236" s="242"/>
      <c r="T236" s="24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4" t="s">
        <v>242</v>
      </c>
      <c r="AU236" s="244" t="s">
        <v>79</v>
      </c>
      <c r="AV236" s="13" t="s">
        <v>79</v>
      </c>
      <c r="AW236" s="13" t="s">
        <v>32</v>
      </c>
      <c r="AX236" s="13" t="s">
        <v>75</v>
      </c>
      <c r="AY236" s="244" t="s">
        <v>227</v>
      </c>
    </row>
    <row r="237" s="2" customFormat="1" ht="16.5" customHeight="1">
      <c r="A237" s="39"/>
      <c r="B237" s="40"/>
      <c r="C237" s="266" t="s">
        <v>620</v>
      </c>
      <c r="D237" s="266" t="s">
        <v>328</v>
      </c>
      <c r="E237" s="267" t="s">
        <v>437</v>
      </c>
      <c r="F237" s="268" t="s">
        <v>438</v>
      </c>
      <c r="G237" s="269" t="s">
        <v>259</v>
      </c>
      <c r="H237" s="270">
        <v>22.055</v>
      </c>
      <c r="I237" s="271"/>
      <c r="J237" s="272">
        <f>ROUND(I237*H237,2)</f>
        <v>0</v>
      </c>
      <c r="K237" s="268" t="s">
        <v>232</v>
      </c>
      <c r="L237" s="273"/>
      <c r="M237" s="274" t="s">
        <v>19</v>
      </c>
      <c r="N237" s="275" t="s">
        <v>42</v>
      </c>
      <c r="O237" s="85"/>
      <c r="P237" s="225">
        <f>O237*H237</f>
        <v>0</v>
      </c>
      <c r="Q237" s="225">
        <v>1</v>
      </c>
      <c r="R237" s="225">
        <f>Q237*H237</f>
        <v>22.055</v>
      </c>
      <c r="S237" s="225">
        <v>0</v>
      </c>
      <c r="T237" s="226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27" t="s">
        <v>331</v>
      </c>
      <c r="AT237" s="227" t="s">
        <v>328</v>
      </c>
      <c r="AU237" s="227" t="s">
        <v>79</v>
      </c>
      <c r="AY237" s="18" t="s">
        <v>227</v>
      </c>
      <c r="BE237" s="228">
        <f>IF(N237="základní",J237,0)</f>
        <v>0</v>
      </c>
      <c r="BF237" s="228">
        <f>IF(N237="snížená",J237,0)</f>
        <v>0</v>
      </c>
      <c r="BG237" s="228">
        <f>IF(N237="zákl. přenesená",J237,0)</f>
        <v>0</v>
      </c>
      <c r="BH237" s="228">
        <f>IF(N237="sníž. přenesená",J237,0)</f>
        <v>0</v>
      </c>
      <c r="BI237" s="228">
        <f>IF(N237="nulová",J237,0)</f>
        <v>0</v>
      </c>
      <c r="BJ237" s="18" t="s">
        <v>75</v>
      </c>
      <c r="BK237" s="228">
        <f>ROUND(I237*H237,2)</f>
        <v>0</v>
      </c>
      <c r="BL237" s="18" t="s">
        <v>331</v>
      </c>
      <c r="BM237" s="227" t="s">
        <v>621</v>
      </c>
    </row>
    <row r="238" s="13" customFormat="1">
      <c r="A238" s="13"/>
      <c r="B238" s="234"/>
      <c r="C238" s="235"/>
      <c r="D238" s="229" t="s">
        <v>242</v>
      </c>
      <c r="E238" s="236" t="s">
        <v>19</v>
      </c>
      <c r="F238" s="237" t="s">
        <v>622</v>
      </c>
      <c r="G238" s="235"/>
      <c r="H238" s="238">
        <v>18.260000000000002</v>
      </c>
      <c r="I238" s="239"/>
      <c r="J238" s="235"/>
      <c r="K238" s="235"/>
      <c r="L238" s="240"/>
      <c r="M238" s="241"/>
      <c r="N238" s="242"/>
      <c r="O238" s="242"/>
      <c r="P238" s="242"/>
      <c r="Q238" s="242"/>
      <c r="R238" s="242"/>
      <c r="S238" s="242"/>
      <c r="T238" s="24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4" t="s">
        <v>242</v>
      </c>
      <c r="AU238" s="244" t="s">
        <v>79</v>
      </c>
      <c r="AV238" s="13" t="s">
        <v>79</v>
      </c>
      <c r="AW238" s="13" t="s">
        <v>32</v>
      </c>
      <c r="AX238" s="13" t="s">
        <v>71</v>
      </c>
      <c r="AY238" s="244" t="s">
        <v>227</v>
      </c>
    </row>
    <row r="239" s="13" customFormat="1">
      <c r="A239" s="13"/>
      <c r="B239" s="234"/>
      <c r="C239" s="235"/>
      <c r="D239" s="229" t="s">
        <v>242</v>
      </c>
      <c r="E239" s="236" t="s">
        <v>19</v>
      </c>
      <c r="F239" s="237" t="s">
        <v>441</v>
      </c>
      <c r="G239" s="235"/>
      <c r="H239" s="238">
        <v>3.7949999999999999</v>
      </c>
      <c r="I239" s="239"/>
      <c r="J239" s="235"/>
      <c r="K239" s="235"/>
      <c r="L239" s="240"/>
      <c r="M239" s="241"/>
      <c r="N239" s="242"/>
      <c r="O239" s="242"/>
      <c r="P239" s="242"/>
      <c r="Q239" s="242"/>
      <c r="R239" s="242"/>
      <c r="S239" s="242"/>
      <c r="T239" s="24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4" t="s">
        <v>242</v>
      </c>
      <c r="AU239" s="244" t="s">
        <v>79</v>
      </c>
      <c r="AV239" s="13" t="s">
        <v>79</v>
      </c>
      <c r="AW239" s="13" t="s">
        <v>32</v>
      </c>
      <c r="AX239" s="13" t="s">
        <v>71</v>
      </c>
      <c r="AY239" s="244" t="s">
        <v>227</v>
      </c>
    </row>
    <row r="240" s="14" customFormat="1">
      <c r="A240" s="14"/>
      <c r="B240" s="245"/>
      <c r="C240" s="246"/>
      <c r="D240" s="229" t="s">
        <v>242</v>
      </c>
      <c r="E240" s="247" t="s">
        <v>19</v>
      </c>
      <c r="F240" s="248" t="s">
        <v>244</v>
      </c>
      <c r="G240" s="246"/>
      <c r="H240" s="249">
        <v>22.055</v>
      </c>
      <c r="I240" s="250"/>
      <c r="J240" s="246"/>
      <c r="K240" s="246"/>
      <c r="L240" s="251"/>
      <c r="M240" s="252"/>
      <c r="N240" s="253"/>
      <c r="O240" s="253"/>
      <c r="P240" s="253"/>
      <c r="Q240" s="253"/>
      <c r="R240" s="253"/>
      <c r="S240" s="253"/>
      <c r="T240" s="254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5" t="s">
        <v>242</v>
      </c>
      <c r="AU240" s="255" t="s">
        <v>79</v>
      </c>
      <c r="AV240" s="14" t="s">
        <v>122</v>
      </c>
      <c r="AW240" s="14" t="s">
        <v>32</v>
      </c>
      <c r="AX240" s="14" t="s">
        <v>75</v>
      </c>
      <c r="AY240" s="255" t="s">
        <v>227</v>
      </c>
    </row>
    <row r="241" s="2" customFormat="1" ht="16.5" customHeight="1">
      <c r="A241" s="39"/>
      <c r="B241" s="40"/>
      <c r="C241" s="266" t="s">
        <v>177</v>
      </c>
      <c r="D241" s="266" t="s">
        <v>328</v>
      </c>
      <c r="E241" s="267" t="s">
        <v>443</v>
      </c>
      <c r="F241" s="268" t="s">
        <v>444</v>
      </c>
      <c r="G241" s="269" t="s">
        <v>180</v>
      </c>
      <c r="H241" s="270">
        <v>18</v>
      </c>
      <c r="I241" s="271"/>
      <c r="J241" s="272">
        <f>ROUND(I241*H241,2)</f>
        <v>0</v>
      </c>
      <c r="K241" s="268" t="s">
        <v>232</v>
      </c>
      <c r="L241" s="273"/>
      <c r="M241" s="274" t="s">
        <v>19</v>
      </c>
      <c r="N241" s="275" t="s">
        <v>42</v>
      </c>
      <c r="O241" s="85"/>
      <c r="P241" s="225">
        <f>O241*H241</f>
        <v>0</v>
      </c>
      <c r="Q241" s="225">
        <v>0</v>
      </c>
      <c r="R241" s="225">
        <f>Q241*H241</f>
        <v>0</v>
      </c>
      <c r="S241" s="225">
        <v>0</v>
      </c>
      <c r="T241" s="226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27" t="s">
        <v>331</v>
      </c>
      <c r="AT241" s="227" t="s">
        <v>328</v>
      </c>
      <c r="AU241" s="227" t="s">
        <v>79</v>
      </c>
      <c r="AY241" s="18" t="s">
        <v>227</v>
      </c>
      <c r="BE241" s="228">
        <f>IF(N241="základní",J241,0)</f>
        <v>0</v>
      </c>
      <c r="BF241" s="228">
        <f>IF(N241="snížená",J241,0)</f>
        <v>0</v>
      </c>
      <c r="BG241" s="228">
        <f>IF(N241="zákl. přenesená",J241,0)</f>
        <v>0</v>
      </c>
      <c r="BH241" s="228">
        <f>IF(N241="sníž. přenesená",J241,0)</f>
        <v>0</v>
      </c>
      <c r="BI241" s="228">
        <f>IF(N241="nulová",J241,0)</f>
        <v>0</v>
      </c>
      <c r="BJ241" s="18" t="s">
        <v>75</v>
      </c>
      <c r="BK241" s="228">
        <f>ROUND(I241*H241,2)</f>
        <v>0</v>
      </c>
      <c r="BL241" s="18" t="s">
        <v>331</v>
      </c>
      <c r="BM241" s="227" t="s">
        <v>623</v>
      </c>
    </row>
    <row r="242" s="2" customFormat="1" ht="16.5" customHeight="1">
      <c r="A242" s="39"/>
      <c r="B242" s="40"/>
      <c r="C242" s="266" t="s">
        <v>624</v>
      </c>
      <c r="D242" s="266" t="s">
        <v>328</v>
      </c>
      <c r="E242" s="267" t="s">
        <v>447</v>
      </c>
      <c r="F242" s="268" t="s">
        <v>448</v>
      </c>
      <c r="G242" s="269" t="s">
        <v>180</v>
      </c>
      <c r="H242" s="270">
        <v>38.399999999999999</v>
      </c>
      <c r="I242" s="271"/>
      <c r="J242" s="272">
        <f>ROUND(I242*H242,2)</f>
        <v>0</v>
      </c>
      <c r="K242" s="268" t="s">
        <v>232</v>
      </c>
      <c r="L242" s="273"/>
      <c r="M242" s="274" t="s">
        <v>19</v>
      </c>
      <c r="N242" s="275" t="s">
        <v>42</v>
      </c>
      <c r="O242" s="85"/>
      <c r="P242" s="225">
        <f>O242*H242</f>
        <v>0</v>
      </c>
      <c r="Q242" s="225">
        <v>0</v>
      </c>
      <c r="R242" s="225">
        <f>Q242*H242</f>
        <v>0</v>
      </c>
      <c r="S242" s="225">
        <v>0</v>
      </c>
      <c r="T242" s="226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27" t="s">
        <v>331</v>
      </c>
      <c r="AT242" s="227" t="s">
        <v>328</v>
      </c>
      <c r="AU242" s="227" t="s">
        <v>79</v>
      </c>
      <c r="AY242" s="18" t="s">
        <v>227</v>
      </c>
      <c r="BE242" s="228">
        <f>IF(N242="základní",J242,0)</f>
        <v>0</v>
      </c>
      <c r="BF242" s="228">
        <f>IF(N242="snížená",J242,0)</f>
        <v>0</v>
      </c>
      <c r="BG242" s="228">
        <f>IF(N242="zákl. přenesená",J242,0)</f>
        <v>0</v>
      </c>
      <c r="BH242" s="228">
        <f>IF(N242="sníž. přenesená",J242,0)</f>
        <v>0</v>
      </c>
      <c r="BI242" s="228">
        <f>IF(N242="nulová",J242,0)</f>
        <v>0</v>
      </c>
      <c r="BJ242" s="18" t="s">
        <v>75</v>
      </c>
      <c r="BK242" s="228">
        <f>ROUND(I242*H242,2)</f>
        <v>0</v>
      </c>
      <c r="BL242" s="18" t="s">
        <v>331</v>
      </c>
      <c r="BM242" s="227" t="s">
        <v>625</v>
      </c>
    </row>
    <row r="243" s="13" customFormat="1">
      <c r="A243" s="13"/>
      <c r="B243" s="234"/>
      <c r="C243" s="235"/>
      <c r="D243" s="229" t="s">
        <v>242</v>
      </c>
      <c r="E243" s="236" t="s">
        <v>19</v>
      </c>
      <c r="F243" s="237" t="s">
        <v>626</v>
      </c>
      <c r="G243" s="235"/>
      <c r="H243" s="238">
        <v>38.399999999999999</v>
      </c>
      <c r="I243" s="239"/>
      <c r="J243" s="235"/>
      <c r="K243" s="235"/>
      <c r="L243" s="240"/>
      <c r="M243" s="241"/>
      <c r="N243" s="242"/>
      <c r="O243" s="242"/>
      <c r="P243" s="242"/>
      <c r="Q243" s="242"/>
      <c r="R243" s="242"/>
      <c r="S243" s="242"/>
      <c r="T243" s="24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4" t="s">
        <v>242</v>
      </c>
      <c r="AU243" s="244" t="s">
        <v>79</v>
      </c>
      <c r="AV243" s="13" t="s">
        <v>79</v>
      </c>
      <c r="AW243" s="13" t="s">
        <v>32</v>
      </c>
      <c r="AX243" s="13" t="s">
        <v>75</v>
      </c>
      <c r="AY243" s="244" t="s">
        <v>227</v>
      </c>
    </row>
    <row r="244" s="2" customFormat="1" ht="78" customHeight="1">
      <c r="A244" s="39"/>
      <c r="B244" s="40"/>
      <c r="C244" s="216" t="s">
        <v>627</v>
      </c>
      <c r="D244" s="216" t="s">
        <v>229</v>
      </c>
      <c r="E244" s="217" t="s">
        <v>452</v>
      </c>
      <c r="F244" s="218" t="s">
        <v>453</v>
      </c>
      <c r="G244" s="219" t="s">
        <v>259</v>
      </c>
      <c r="H244" s="220">
        <v>22.055</v>
      </c>
      <c r="I244" s="221"/>
      <c r="J244" s="222">
        <f>ROUND(I244*H244,2)</f>
        <v>0</v>
      </c>
      <c r="K244" s="218" t="s">
        <v>232</v>
      </c>
      <c r="L244" s="45"/>
      <c r="M244" s="223" t="s">
        <v>19</v>
      </c>
      <c r="N244" s="224" t="s">
        <v>42</v>
      </c>
      <c r="O244" s="85"/>
      <c r="P244" s="225">
        <f>O244*H244</f>
        <v>0</v>
      </c>
      <c r="Q244" s="225">
        <v>0</v>
      </c>
      <c r="R244" s="225">
        <f>Q244*H244</f>
        <v>0</v>
      </c>
      <c r="S244" s="225">
        <v>0</v>
      </c>
      <c r="T244" s="226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27" t="s">
        <v>233</v>
      </c>
      <c r="AT244" s="227" t="s">
        <v>229</v>
      </c>
      <c r="AU244" s="227" t="s">
        <v>79</v>
      </c>
      <c r="AY244" s="18" t="s">
        <v>227</v>
      </c>
      <c r="BE244" s="228">
        <f>IF(N244="základní",J244,0)</f>
        <v>0</v>
      </c>
      <c r="BF244" s="228">
        <f>IF(N244="snížená",J244,0)</f>
        <v>0</v>
      </c>
      <c r="BG244" s="228">
        <f>IF(N244="zákl. přenesená",J244,0)</f>
        <v>0</v>
      </c>
      <c r="BH244" s="228">
        <f>IF(N244="sníž. přenesená",J244,0)</f>
        <v>0</v>
      </c>
      <c r="BI244" s="228">
        <f>IF(N244="nulová",J244,0)</f>
        <v>0</v>
      </c>
      <c r="BJ244" s="18" t="s">
        <v>75</v>
      </c>
      <c r="BK244" s="228">
        <f>ROUND(I244*H244,2)</f>
        <v>0</v>
      </c>
      <c r="BL244" s="18" t="s">
        <v>233</v>
      </c>
      <c r="BM244" s="227" t="s">
        <v>628</v>
      </c>
    </row>
    <row r="245" s="2" customFormat="1">
      <c r="A245" s="39"/>
      <c r="B245" s="40"/>
      <c r="C245" s="41"/>
      <c r="D245" s="229" t="s">
        <v>240</v>
      </c>
      <c r="E245" s="41"/>
      <c r="F245" s="230" t="s">
        <v>261</v>
      </c>
      <c r="G245" s="41"/>
      <c r="H245" s="41"/>
      <c r="I245" s="231"/>
      <c r="J245" s="41"/>
      <c r="K245" s="41"/>
      <c r="L245" s="45"/>
      <c r="M245" s="232"/>
      <c r="N245" s="233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240</v>
      </c>
      <c r="AU245" s="18" t="s">
        <v>79</v>
      </c>
    </row>
    <row r="246" s="13" customFormat="1">
      <c r="A246" s="13"/>
      <c r="B246" s="234"/>
      <c r="C246" s="235"/>
      <c r="D246" s="229" t="s">
        <v>242</v>
      </c>
      <c r="E246" s="236" t="s">
        <v>19</v>
      </c>
      <c r="F246" s="237" t="s">
        <v>629</v>
      </c>
      <c r="G246" s="235"/>
      <c r="H246" s="238">
        <v>18.260000000000002</v>
      </c>
      <c r="I246" s="239"/>
      <c r="J246" s="235"/>
      <c r="K246" s="235"/>
      <c r="L246" s="240"/>
      <c r="M246" s="241"/>
      <c r="N246" s="242"/>
      <c r="O246" s="242"/>
      <c r="P246" s="242"/>
      <c r="Q246" s="242"/>
      <c r="R246" s="242"/>
      <c r="S246" s="242"/>
      <c r="T246" s="24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4" t="s">
        <v>242</v>
      </c>
      <c r="AU246" s="244" t="s">
        <v>79</v>
      </c>
      <c r="AV246" s="13" t="s">
        <v>79</v>
      </c>
      <c r="AW246" s="13" t="s">
        <v>32</v>
      </c>
      <c r="AX246" s="13" t="s">
        <v>71</v>
      </c>
      <c r="AY246" s="244" t="s">
        <v>227</v>
      </c>
    </row>
    <row r="247" s="13" customFormat="1">
      <c r="A247" s="13"/>
      <c r="B247" s="234"/>
      <c r="C247" s="235"/>
      <c r="D247" s="229" t="s">
        <v>242</v>
      </c>
      <c r="E247" s="236" t="s">
        <v>19</v>
      </c>
      <c r="F247" s="237" t="s">
        <v>456</v>
      </c>
      <c r="G247" s="235"/>
      <c r="H247" s="238">
        <v>3.7949999999999999</v>
      </c>
      <c r="I247" s="239"/>
      <c r="J247" s="235"/>
      <c r="K247" s="235"/>
      <c r="L247" s="240"/>
      <c r="M247" s="241"/>
      <c r="N247" s="242"/>
      <c r="O247" s="242"/>
      <c r="P247" s="242"/>
      <c r="Q247" s="242"/>
      <c r="R247" s="242"/>
      <c r="S247" s="242"/>
      <c r="T247" s="24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4" t="s">
        <v>242</v>
      </c>
      <c r="AU247" s="244" t="s">
        <v>79</v>
      </c>
      <c r="AV247" s="13" t="s">
        <v>79</v>
      </c>
      <c r="AW247" s="13" t="s">
        <v>32</v>
      </c>
      <c r="AX247" s="13" t="s">
        <v>71</v>
      </c>
      <c r="AY247" s="244" t="s">
        <v>227</v>
      </c>
    </row>
    <row r="248" s="14" customFormat="1">
      <c r="A248" s="14"/>
      <c r="B248" s="245"/>
      <c r="C248" s="246"/>
      <c r="D248" s="229" t="s">
        <v>242</v>
      </c>
      <c r="E248" s="247" t="s">
        <v>19</v>
      </c>
      <c r="F248" s="248" t="s">
        <v>244</v>
      </c>
      <c r="G248" s="246"/>
      <c r="H248" s="249">
        <v>22.055</v>
      </c>
      <c r="I248" s="250"/>
      <c r="J248" s="246"/>
      <c r="K248" s="246"/>
      <c r="L248" s="251"/>
      <c r="M248" s="252"/>
      <c r="N248" s="253"/>
      <c r="O248" s="253"/>
      <c r="P248" s="253"/>
      <c r="Q248" s="253"/>
      <c r="R248" s="253"/>
      <c r="S248" s="253"/>
      <c r="T248" s="254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5" t="s">
        <v>242</v>
      </c>
      <c r="AU248" s="255" t="s">
        <v>79</v>
      </c>
      <c r="AV248" s="14" t="s">
        <v>122</v>
      </c>
      <c r="AW248" s="14" t="s">
        <v>32</v>
      </c>
      <c r="AX248" s="14" t="s">
        <v>75</v>
      </c>
      <c r="AY248" s="255" t="s">
        <v>227</v>
      </c>
    </row>
    <row r="249" s="12" customFormat="1" ht="22.8" customHeight="1">
      <c r="A249" s="12"/>
      <c r="B249" s="200"/>
      <c r="C249" s="201"/>
      <c r="D249" s="202" t="s">
        <v>70</v>
      </c>
      <c r="E249" s="214" t="s">
        <v>300</v>
      </c>
      <c r="F249" s="214" t="s">
        <v>457</v>
      </c>
      <c r="G249" s="201"/>
      <c r="H249" s="201"/>
      <c r="I249" s="204"/>
      <c r="J249" s="215">
        <f>BK249</f>
        <v>0</v>
      </c>
      <c r="K249" s="201"/>
      <c r="L249" s="206"/>
      <c r="M249" s="207"/>
      <c r="N249" s="208"/>
      <c r="O249" s="208"/>
      <c r="P249" s="209">
        <f>SUM(P250:P251)</f>
        <v>0</v>
      </c>
      <c r="Q249" s="208"/>
      <c r="R249" s="209">
        <f>SUM(R250:R251)</f>
        <v>0</v>
      </c>
      <c r="S249" s="208"/>
      <c r="T249" s="210">
        <f>SUM(T250:T251)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11" t="s">
        <v>75</v>
      </c>
      <c r="AT249" s="212" t="s">
        <v>70</v>
      </c>
      <c r="AU249" s="212" t="s">
        <v>75</v>
      </c>
      <c r="AY249" s="211" t="s">
        <v>227</v>
      </c>
      <c r="BK249" s="213">
        <f>SUM(BK250:BK251)</f>
        <v>0</v>
      </c>
    </row>
    <row r="250" s="2" customFormat="1" ht="44.25" customHeight="1">
      <c r="A250" s="39"/>
      <c r="B250" s="40"/>
      <c r="C250" s="216" t="s">
        <v>630</v>
      </c>
      <c r="D250" s="216" t="s">
        <v>229</v>
      </c>
      <c r="E250" s="217" t="s">
        <v>459</v>
      </c>
      <c r="F250" s="218" t="s">
        <v>460</v>
      </c>
      <c r="G250" s="219" t="s">
        <v>180</v>
      </c>
      <c r="H250" s="220">
        <v>36</v>
      </c>
      <c r="I250" s="221"/>
      <c r="J250" s="222">
        <f>ROUND(I250*H250,2)</f>
        <v>0</v>
      </c>
      <c r="K250" s="218" t="s">
        <v>232</v>
      </c>
      <c r="L250" s="45"/>
      <c r="M250" s="223" t="s">
        <v>19</v>
      </c>
      <c r="N250" s="224" t="s">
        <v>42</v>
      </c>
      <c r="O250" s="85"/>
      <c r="P250" s="225">
        <f>O250*H250</f>
        <v>0</v>
      </c>
      <c r="Q250" s="225">
        <v>0</v>
      </c>
      <c r="R250" s="225">
        <f>Q250*H250</f>
        <v>0</v>
      </c>
      <c r="S250" s="225">
        <v>0</v>
      </c>
      <c r="T250" s="226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27" t="s">
        <v>233</v>
      </c>
      <c r="AT250" s="227" t="s">
        <v>229</v>
      </c>
      <c r="AU250" s="227" t="s">
        <v>79</v>
      </c>
      <c r="AY250" s="18" t="s">
        <v>227</v>
      </c>
      <c r="BE250" s="228">
        <f>IF(N250="základní",J250,0)</f>
        <v>0</v>
      </c>
      <c r="BF250" s="228">
        <f>IF(N250="snížená",J250,0)</f>
        <v>0</v>
      </c>
      <c r="BG250" s="228">
        <f>IF(N250="zákl. přenesená",J250,0)</f>
        <v>0</v>
      </c>
      <c r="BH250" s="228">
        <f>IF(N250="sníž. přenesená",J250,0)</f>
        <v>0</v>
      </c>
      <c r="BI250" s="228">
        <f>IF(N250="nulová",J250,0)</f>
        <v>0</v>
      </c>
      <c r="BJ250" s="18" t="s">
        <v>75</v>
      </c>
      <c r="BK250" s="228">
        <f>ROUND(I250*H250,2)</f>
        <v>0</v>
      </c>
      <c r="BL250" s="18" t="s">
        <v>233</v>
      </c>
      <c r="BM250" s="227" t="s">
        <v>631</v>
      </c>
    </row>
    <row r="251" s="13" customFormat="1">
      <c r="A251" s="13"/>
      <c r="B251" s="234"/>
      <c r="C251" s="235"/>
      <c r="D251" s="229" t="s">
        <v>242</v>
      </c>
      <c r="E251" s="236" t="s">
        <v>19</v>
      </c>
      <c r="F251" s="237" t="s">
        <v>632</v>
      </c>
      <c r="G251" s="235"/>
      <c r="H251" s="238">
        <v>36</v>
      </c>
      <c r="I251" s="239"/>
      <c r="J251" s="235"/>
      <c r="K251" s="235"/>
      <c r="L251" s="240"/>
      <c r="M251" s="283"/>
      <c r="N251" s="284"/>
      <c r="O251" s="284"/>
      <c r="P251" s="284"/>
      <c r="Q251" s="284"/>
      <c r="R251" s="284"/>
      <c r="S251" s="284"/>
      <c r="T251" s="285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4" t="s">
        <v>242</v>
      </c>
      <c r="AU251" s="244" t="s">
        <v>79</v>
      </c>
      <c r="AV251" s="13" t="s">
        <v>79</v>
      </c>
      <c r="AW251" s="13" t="s">
        <v>32</v>
      </c>
      <c r="AX251" s="13" t="s">
        <v>75</v>
      </c>
      <c r="AY251" s="244" t="s">
        <v>227</v>
      </c>
    </row>
    <row r="252" s="2" customFormat="1" ht="6.96" customHeight="1">
      <c r="A252" s="39"/>
      <c r="B252" s="60"/>
      <c r="C252" s="61"/>
      <c r="D252" s="61"/>
      <c r="E252" s="61"/>
      <c r="F252" s="61"/>
      <c r="G252" s="61"/>
      <c r="H252" s="61"/>
      <c r="I252" s="61"/>
      <c r="J252" s="61"/>
      <c r="K252" s="61"/>
      <c r="L252" s="45"/>
      <c r="M252" s="39"/>
      <c r="O252" s="39"/>
      <c r="P252" s="39"/>
      <c r="Q252" s="39"/>
      <c r="R252" s="39"/>
      <c r="S252" s="39"/>
      <c r="T252" s="39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</row>
  </sheetData>
  <sheetProtection sheet="1" autoFilter="0" formatColumns="0" formatRows="0" objects="1" scenarios="1" spinCount="100000" saltValue="TeVThnpYF5NpDUhxRhvXuwePZTz58USA43fr4jmPtI7ozaayXSzFE+cgRQbzidZ7yYUpoFTczMlCikceubX2nA==" hashValue="fMUSpb2t+qy6LSa1Q2xFh4tt60azaE2mfCRVef8FQNEbbfESVl1Ewedih0LwRKyxyqWJczpQhggMCFBO9dG2Ew==" algorithmName="SHA-512" password="CC35"/>
  <autoFilter ref="C105:K251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92:H92"/>
    <mergeCell ref="E96:H96"/>
    <mergeCell ref="E94:H94"/>
    <mergeCell ref="E98:H9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103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1"/>
      <c r="AT3" s="18" t="s">
        <v>79</v>
      </c>
    </row>
    <row r="4" s="1" customFormat="1" ht="24.96" customHeight="1">
      <c r="B4" s="21"/>
      <c r="D4" s="143" t="s">
        <v>174</v>
      </c>
      <c r="L4" s="21"/>
      <c r="M4" s="144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5" t="s">
        <v>16</v>
      </c>
      <c r="L6" s="21"/>
    </row>
    <row r="7" s="1" customFormat="1" ht="16.5" customHeight="1">
      <c r="B7" s="21"/>
      <c r="E7" s="146" t="str">
        <f>'Rekapitulace stavby'!K6</f>
        <v>Oprava přejezdů v obvodu Správy tratí Ústí nad Labem pro r. 2022</v>
      </c>
      <c r="F7" s="145"/>
      <c r="G7" s="145"/>
      <c r="H7" s="145"/>
      <c r="L7" s="21"/>
    </row>
    <row r="8">
      <c r="B8" s="21"/>
      <c r="D8" s="145" t="s">
        <v>185</v>
      </c>
      <c r="L8" s="21"/>
    </row>
    <row r="9" s="1" customFormat="1" ht="16.5" customHeight="1">
      <c r="B9" s="21"/>
      <c r="E9" s="146" t="s">
        <v>507</v>
      </c>
      <c r="F9" s="1"/>
      <c r="G9" s="1"/>
      <c r="H9" s="1"/>
      <c r="L9" s="21"/>
    </row>
    <row r="10" s="1" customFormat="1" ht="12" customHeight="1">
      <c r="B10" s="21"/>
      <c r="D10" s="145" t="s">
        <v>187</v>
      </c>
      <c r="L10" s="21"/>
    </row>
    <row r="11" s="2" customFormat="1" ht="16.5" customHeight="1">
      <c r="A11" s="39"/>
      <c r="B11" s="45"/>
      <c r="C11" s="39"/>
      <c r="D11" s="39"/>
      <c r="E11" s="147" t="s">
        <v>508</v>
      </c>
      <c r="F11" s="39"/>
      <c r="G11" s="39"/>
      <c r="H11" s="39"/>
      <c r="I11" s="39"/>
      <c r="J11" s="39"/>
      <c r="K11" s="39"/>
      <c r="L11" s="14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5" t="s">
        <v>189</v>
      </c>
      <c r="E12" s="39"/>
      <c r="F12" s="39"/>
      <c r="G12" s="39"/>
      <c r="H12" s="39"/>
      <c r="I12" s="39"/>
      <c r="J12" s="39"/>
      <c r="K12" s="39"/>
      <c r="L12" s="14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49" t="s">
        <v>633</v>
      </c>
      <c r="F13" s="39"/>
      <c r="G13" s="39"/>
      <c r="H13" s="39"/>
      <c r="I13" s="39"/>
      <c r="J13" s="39"/>
      <c r="K13" s="39"/>
      <c r="L13" s="14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14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45" t="s">
        <v>18</v>
      </c>
      <c r="E15" s="39"/>
      <c r="F15" s="134" t="s">
        <v>19</v>
      </c>
      <c r="G15" s="39"/>
      <c r="H15" s="39"/>
      <c r="I15" s="145" t="s">
        <v>20</v>
      </c>
      <c r="J15" s="134" t="s">
        <v>19</v>
      </c>
      <c r="K15" s="39"/>
      <c r="L15" s="14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5" t="s">
        <v>21</v>
      </c>
      <c r="E16" s="39"/>
      <c r="F16" s="134" t="s">
        <v>191</v>
      </c>
      <c r="G16" s="39"/>
      <c r="H16" s="39"/>
      <c r="I16" s="145" t="s">
        <v>23</v>
      </c>
      <c r="J16" s="150" t="str">
        <f>'Rekapitulace stavby'!AN8</f>
        <v>31. 8. 2021</v>
      </c>
      <c r="K16" s="39"/>
      <c r="L16" s="14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14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45" t="s">
        <v>25</v>
      </c>
      <c r="E18" s="39"/>
      <c r="F18" s="39"/>
      <c r="G18" s="39"/>
      <c r="H18" s="39"/>
      <c r="I18" s="145" t="s">
        <v>26</v>
      </c>
      <c r="J18" s="134" t="str">
        <f>IF('Rekapitulace stavby'!AN10="","",'Rekapitulace stavby'!AN10)</f>
        <v/>
      </c>
      <c r="K18" s="39"/>
      <c r="L18" s="14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4" t="str">
        <f>IF('Rekapitulace stavby'!E11="","",'Rekapitulace stavby'!E11)</f>
        <v>Správa železnic, státní organizace</v>
      </c>
      <c r="F19" s="39"/>
      <c r="G19" s="39"/>
      <c r="H19" s="39"/>
      <c r="I19" s="145" t="s">
        <v>28</v>
      </c>
      <c r="J19" s="134" t="str">
        <f>IF('Rekapitulace stavby'!AN11="","",'Rekapitulace stavby'!AN11)</f>
        <v/>
      </c>
      <c r="K19" s="39"/>
      <c r="L19" s="14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14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45" t="s">
        <v>29</v>
      </c>
      <c r="E21" s="39"/>
      <c r="F21" s="39"/>
      <c r="G21" s="39"/>
      <c r="H21" s="39"/>
      <c r="I21" s="145" t="s">
        <v>26</v>
      </c>
      <c r="J21" s="34" t="str">
        <f>'Rekapitulace stavby'!AN13</f>
        <v>Vyplň údaj</v>
      </c>
      <c r="K21" s="39"/>
      <c r="L21" s="14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34"/>
      <c r="G22" s="134"/>
      <c r="H22" s="134"/>
      <c r="I22" s="145" t="s">
        <v>28</v>
      </c>
      <c r="J22" s="34" t="str">
        <f>'Rekapitulace stavby'!AN14</f>
        <v>Vyplň údaj</v>
      </c>
      <c r="K22" s="39"/>
      <c r="L22" s="14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14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45" t="s">
        <v>31</v>
      </c>
      <c r="E24" s="39"/>
      <c r="F24" s="39"/>
      <c r="G24" s="39"/>
      <c r="H24" s="39"/>
      <c r="I24" s="145" t="s">
        <v>26</v>
      </c>
      <c r="J24" s="134" t="str">
        <f>IF('Rekapitulace stavby'!AN16="","",'Rekapitulace stavby'!AN16)</f>
        <v/>
      </c>
      <c r="K24" s="39"/>
      <c r="L24" s="14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34" t="str">
        <f>IF('Rekapitulace stavby'!E17="","",'Rekapitulace stavby'!E17)</f>
        <v xml:space="preserve"> </v>
      </c>
      <c r="F25" s="39"/>
      <c r="G25" s="39"/>
      <c r="H25" s="39"/>
      <c r="I25" s="145" t="s">
        <v>28</v>
      </c>
      <c r="J25" s="134" t="str">
        <f>IF('Rekapitulace stavby'!AN17="","",'Rekapitulace stavby'!AN17)</f>
        <v/>
      </c>
      <c r="K25" s="39"/>
      <c r="L25" s="14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14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45" t="s">
        <v>33</v>
      </c>
      <c r="E27" s="39"/>
      <c r="F27" s="39"/>
      <c r="G27" s="39"/>
      <c r="H27" s="39"/>
      <c r="I27" s="145" t="s">
        <v>26</v>
      </c>
      <c r="J27" s="134" t="s">
        <v>19</v>
      </c>
      <c r="K27" s="39"/>
      <c r="L27" s="148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34" t="s">
        <v>192</v>
      </c>
      <c r="F28" s="39"/>
      <c r="G28" s="39"/>
      <c r="H28" s="39"/>
      <c r="I28" s="145" t="s">
        <v>28</v>
      </c>
      <c r="J28" s="134" t="s">
        <v>19</v>
      </c>
      <c r="K28" s="39"/>
      <c r="L28" s="14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148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45" t="s">
        <v>35</v>
      </c>
      <c r="E30" s="39"/>
      <c r="F30" s="39"/>
      <c r="G30" s="39"/>
      <c r="H30" s="39"/>
      <c r="I30" s="39"/>
      <c r="J30" s="39"/>
      <c r="K30" s="39"/>
      <c r="L30" s="14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5" customHeight="1">
      <c r="A31" s="151"/>
      <c r="B31" s="152"/>
      <c r="C31" s="151"/>
      <c r="D31" s="151"/>
      <c r="E31" s="153" t="s">
        <v>19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14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5"/>
      <c r="E33" s="155"/>
      <c r="F33" s="155"/>
      <c r="G33" s="155"/>
      <c r="H33" s="155"/>
      <c r="I33" s="155"/>
      <c r="J33" s="155"/>
      <c r="K33" s="155"/>
      <c r="L33" s="14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56" t="s">
        <v>37</v>
      </c>
      <c r="E34" s="39"/>
      <c r="F34" s="39"/>
      <c r="G34" s="39"/>
      <c r="H34" s="39"/>
      <c r="I34" s="39"/>
      <c r="J34" s="157">
        <f>ROUND(J92, 2)</f>
        <v>0</v>
      </c>
      <c r="K34" s="39"/>
      <c r="L34" s="14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55"/>
      <c r="E35" s="155"/>
      <c r="F35" s="155"/>
      <c r="G35" s="155"/>
      <c r="H35" s="155"/>
      <c r="I35" s="155"/>
      <c r="J35" s="155"/>
      <c r="K35" s="155"/>
      <c r="L35" s="14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58" t="s">
        <v>39</v>
      </c>
      <c r="G36" s="39"/>
      <c r="H36" s="39"/>
      <c r="I36" s="158" t="s">
        <v>38</v>
      </c>
      <c r="J36" s="158" t="s">
        <v>40</v>
      </c>
      <c r="K36" s="39"/>
      <c r="L36" s="14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47" t="s">
        <v>41</v>
      </c>
      <c r="E37" s="145" t="s">
        <v>42</v>
      </c>
      <c r="F37" s="159">
        <f>ROUND((SUM(BE92:BE100)),  2)</f>
        <v>0</v>
      </c>
      <c r="G37" s="39"/>
      <c r="H37" s="39"/>
      <c r="I37" s="160">
        <v>0.20999999999999999</v>
      </c>
      <c r="J37" s="159">
        <f>ROUND(((SUM(BE92:BE100))*I37),  2)</f>
        <v>0</v>
      </c>
      <c r="K37" s="39"/>
      <c r="L37" s="14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45" t="s">
        <v>43</v>
      </c>
      <c r="F38" s="159">
        <f>ROUND((SUM(BF92:BF100)),  2)</f>
        <v>0</v>
      </c>
      <c r="G38" s="39"/>
      <c r="H38" s="39"/>
      <c r="I38" s="160">
        <v>0.14999999999999999</v>
      </c>
      <c r="J38" s="159">
        <f>ROUND(((SUM(BF92:BF100))*I38),  2)</f>
        <v>0</v>
      </c>
      <c r="K38" s="39"/>
      <c r="L38" s="14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5" t="s">
        <v>44</v>
      </c>
      <c r="F39" s="159">
        <f>ROUND((SUM(BG92:BG100)),  2)</f>
        <v>0</v>
      </c>
      <c r="G39" s="39"/>
      <c r="H39" s="39"/>
      <c r="I39" s="160">
        <v>0.20999999999999999</v>
      </c>
      <c r="J39" s="159">
        <f>0</f>
        <v>0</v>
      </c>
      <c r="K39" s="39"/>
      <c r="L39" s="14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45" t="s">
        <v>45</v>
      </c>
      <c r="F40" s="159">
        <f>ROUND((SUM(BH92:BH100)),  2)</f>
        <v>0</v>
      </c>
      <c r="G40" s="39"/>
      <c r="H40" s="39"/>
      <c r="I40" s="160">
        <v>0.14999999999999999</v>
      </c>
      <c r="J40" s="159">
        <f>0</f>
        <v>0</v>
      </c>
      <c r="K40" s="39"/>
      <c r="L40" s="14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45" t="s">
        <v>46</v>
      </c>
      <c r="F41" s="159">
        <f>ROUND((SUM(BI92:BI100)),  2)</f>
        <v>0</v>
      </c>
      <c r="G41" s="39"/>
      <c r="H41" s="39"/>
      <c r="I41" s="160">
        <v>0</v>
      </c>
      <c r="J41" s="159">
        <f>0</f>
        <v>0</v>
      </c>
      <c r="K41" s="39"/>
      <c r="L41" s="148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148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1"/>
      <c r="D43" s="162" t="s">
        <v>47</v>
      </c>
      <c r="E43" s="163"/>
      <c r="F43" s="163"/>
      <c r="G43" s="164" t="s">
        <v>48</v>
      </c>
      <c r="H43" s="165" t="s">
        <v>49</v>
      </c>
      <c r="I43" s="163"/>
      <c r="J43" s="166">
        <f>SUM(J34:J41)</f>
        <v>0</v>
      </c>
      <c r="K43" s="167"/>
      <c r="L43" s="148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8" s="2" customFormat="1" ht="6.96" customHeight="1">
      <c r="A48" s="39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24.96" customHeight="1">
      <c r="A49" s="39"/>
      <c r="B49" s="40"/>
      <c r="C49" s="24" t="s">
        <v>193</v>
      </c>
      <c r="D49" s="41"/>
      <c r="E49" s="41"/>
      <c r="F49" s="41"/>
      <c r="G49" s="41"/>
      <c r="H49" s="41"/>
      <c r="I49" s="41"/>
      <c r="J49" s="41"/>
      <c r="K49" s="41"/>
      <c r="L49" s="14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6.96" customHeight="1">
      <c r="A50" s="39"/>
      <c r="B50" s="40"/>
      <c r="C50" s="41"/>
      <c r="D50" s="41"/>
      <c r="E50" s="41"/>
      <c r="F50" s="41"/>
      <c r="G50" s="41"/>
      <c r="H50" s="41"/>
      <c r="I50" s="41"/>
      <c r="J50" s="41"/>
      <c r="K50" s="41"/>
      <c r="L50" s="14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16</v>
      </c>
      <c r="D51" s="41"/>
      <c r="E51" s="41"/>
      <c r="F51" s="41"/>
      <c r="G51" s="41"/>
      <c r="H51" s="41"/>
      <c r="I51" s="41"/>
      <c r="J51" s="41"/>
      <c r="K51" s="41"/>
      <c r="L51" s="148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6.5" customHeight="1">
      <c r="A52" s="39"/>
      <c r="B52" s="40"/>
      <c r="C52" s="41"/>
      <c r="D52" s="41"/>
      <c r="E52" s="172" t="str">
        <f>E7</f>
        <v>Oprava přejezdů v obvodu Správy tratí Ústí nad Labem pro r. 2022</v>
      </c>
      <c r="F52" s="33"/>
      <c r="G52" s="33"/>
      <c r="H52" s="33"/>
      <c r="I52" s="41"/>
      <c r="J52" s="41"/>
      <c r="K52" s="41"/>
      <c r="L52" s="14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1" customFormat="1" ht="12" customHeight="1">
      <c r="B53" s="22"/>
      <c r="C53" s="33" t="s">
        <v>185</v>
      </c>
      <c r="D53" s="23"/>
      <c r="E53" s="23"/>
      <c r="F53" s="23"/>
      <c r="G53" s="23"/>
      <c r="H53" s="23"/>
      <c r="I53" s="23"/>
      <c r="J53" s="23"/>
      <c r="K53" s="23"/>
      <c r="L53" s="21"/>
    </row>
    <row r="54" s="1" customFormat="1" ht="16.5" customHeight="1">
      <c r="B54" s="22"/>
      <c r="C54" s="23"/>
      <c r="D54" s="23"/>
      <c r="E54" s="172" t="s">
        <v>507</v>
      </c>
      <c r="F54" s="23"/>
      <c r="G54" s="23"/>
      <c r="H54" s="23"/>
      <c r="I54" s="23"/>
      <c r="J54" s="23"/>
      <c r="K54" s="23"/>
      <c r="L54" s="21"/>
    </row>
    <row r="55" s="1" customFormat="1" ht="12" customHeight="1">
      <c r="B55" s="22"/>
      <c r="C55" s="33" t="s">
        <v>187</v>
      </c>
      <c r="D55" s="23"/>
      <c r="E55" s="23"/>
      <c r="F55" s="23"/>
      <c r="G55" s="23"/>
      <c r="H55" s="23"/>
      <c r="I55" s="23"/>
      <c r="J55" s="23"/>
      <c r="K55" s="23"/>
      <c r="L55" s="21"/>
    </row>
    <row r="56" s="2" customFormat="1" ht="16.5" customHeight="1">
      <c r="A56" s="39"/>
      <c r="B56" s="40"/>
      <c r="C56" s="41"/>
      <c r="D56" s="41"/>
      <c r="E56" s="173" t="s">
        <v>508</v>
      </c>
      <c r="F56" s="41"/>
      <c r="G56" s="41"/>
      <c r="H56" s="41"/>
      <c r="I56" s="41"/>
      <c r="J56" s="41"/>
      <c r="K56" s="41"/>
      <c r="L56" s="14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12" customHeight="1">
      <c r="A57" s="39"/>
      <c r="B57" s="40"/>
      <c r="C57" s="33" t="s">
        <v>189</v>
      </c>
      <c r="D57" s="41"/>
      <c r="E57" s="41"/>
      <c r="F57" s="41"/>
      <c r="G57" s="41"/>
      <c r="H57" s="41"/>
      <c r="I57" s="41"/>
      <c r="J57" s="41"/>
      <c r="K57" s="41"/>
      <c r="L57" s="14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6.5" customHeight="1">
      <c r="A58" s="39"/>
      <c r="B58" s="40"/>
      <c r="C58" s="41"/>
      <c r="D58" s="41"/>
      <c r="E58" s="70" t="str">
        <f>E13</f>
        <v>SO 2.2 - VRN</v>
      </c>
      <c r="F58" s="41"/>
      <c r="G58" s="41"/>
      <c r="H58" s="41"/>
      <c r="I58" s="41"/>
      <c r="J58" s="41"/>
      <c r="K58" s="41"/>
      <c r="L58" s="14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6.96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14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2" customHeight="1">
      <c r="A60" s="39"/>
      <c r="B60" s="40"/>
      <c r="C60" s="33" t="s">
        <v>21</v>
      </c>
      <c r="D60" s="41"/>
      <c r="E60" s="41"/>
      <c r="F60" s="28" t="str">
        <f>F16</f>
        <v>Obvod ST Ústí n.L.</v>
      </c>
      <c r="G60" s="41"/>
      <c r="H60" s="41"/>
      <c r="I60" s="33" t="s">
        <v>23</v>
      </c>
      <c r="J60" s="73" t="str">
        <f>IF(J16="","",J16)</f>
        <v>31. 8. 2021</v>
      </c>
      <c r="K60" s="41"/>
      <c r="L60" s="148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6.96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48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5.15" customHeight="1">
      <c r="A62" s="39"/>
      <c r="B62" s="40"/>
      <c r="C62" s="33" t="s">
        <v>25</v>
      </c>
      <c r="D62" s="41"/>
      <c r="E62" s="41"/>
      <c r="F62" s="28" t="str">
        <f>E19</f>
        <v>Správa železnic, státní organizace</v>
      </c>
      <c r="G62" s="41"/>
      <c r="H62" s="41"/>
      <c r="I62" s="33" t="s">
        <v>31</v>
      </c>
      <c r="J62" s="37" t="str">
        <f>E25</f>
        <v xml:space="preserve"> </v>
      </c>
      <c r="K62" s="41"/>
      <c r="L62" s="148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15.15" customHeight="1">
      <c r="A63" s="39"/>
      <c r="B63" s="40"/>
      <c r="C63" s="33" t="s">
        <v>29</v>
      </c>
      <c r="D63" s="41"/>
      <c r="E63" s="41"/>
      <c r="F63" s="28" t="str">
        <f>IF(E22="","",E22)</f>
        <v>Vyplň údaj</v>
      </c>
      <c r="G63" s="41"/>
      <c r="H63" s="41"/>
      <c r="I63" s="33" t="s">
        <v>33</v>
      </c>
      <c r="J63" s="37" t="str">
        <f>E28</f>
        <v>Jan Seemann</v>
      </c>
      <c r="K63" s="41"/>
      <c r="L63" s="148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10.32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48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29.28" customHeight="1">
      <c r="A65" s="39"/>
      <c r="B65" s="40"/>
      <c r="C65" s="174" t="s">
        <v>194</v>
      </c>
      <c r="D65" s="175"/>
      <c r="E65" s="175"/>
      <c r="F65" s="175"/>
      <c r="G65" s="175"/>
      <c r="H65" s="175"/>
      <c r="I65" s="175"/>
      <c r="J65" s="176" t="s">
        <v>195</v>
      </c>
      <c r="K65" s="175"/>
      <c r="L65" s="148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10.32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48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2.8" customHeight="1">
      <c r="A67" s="39"/>
      <c r="B67" s="40"/>
      <c r="C67" s="177" t="s">
        <v>69</v>
      </c>
      <c r="D67" s="41"/>
      <c r="E67" s="41"/>
      <c r="F67" s="41"/>
      <c r="G67" s="41"/>
      <c r="H67" s="41"/>
      <c r="I67" s="41"/>
      <c r="J67" s="103">
        <f>J92</f>
        <v>0</v>
      </c>
      <c r="K67" s="41"/>
      <c r="L67" s="148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U67" s="18" t="s">
        <v>196</v>
      </c>
    </row>
    <row r="68" s="9" customFormat="1" ht="24.96" customHeight="1">
      <c r="A68" s="9"/>
      <c r="B68" s="178"/>
      <c r="C68" s="179"/>
      <c r="D68" s="180" t="s">
        <v>463</v>
      </c>
      <c r="E68" s="181"/>
      <c r="F68" s="181"/>
      <c r="G68" s="181"/>
      <c r="H68" s="181"/>
      <c r="I68" s="181"/>
      <c r="J68" s="182">
        <f>J93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48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48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48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212</v>
      </c>
      <c r="D75" s="41"/>
      <c r="E75" s="41"/>
      <c r="F75" s="41"/>
      <c r="G75" s="41"/>
      <c r="H75" s="41"/>
      <c r="I75" s="41"/>
      <c r="J75" s="41"/>
      <c r="K75" s="41"/>
      <c r="L75" s="148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48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16</v>
      </c>
      <c r="D77" s="41"/>
      <c r="E77" s="41"/>
      <c r="F77" s="41"/>
      <c r="G77" s="41"/>
      <c r="H77" s="41"/>
      <c r="I77" s="41"/>
      <c r="J77" s="41"/>
      <c r="K77" s="41"/>
      <c r="L77" s="148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172" t="str">
        <f>E7</f>
        <v>Oprava přejezdů v obvodu Správy tratí Ústí nad Labem pro r. 2022</v>
      </c>
      <c r="F78" s="33"/>
      <c r="G78" s="33"/>
      <c r="H78" s="33"/>
      <c r="I78" s="41"/>
      <c r="J78" s="41"/>
      <c r="K78" s="41"/>
      <c r="L78" s="148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" customFormat="1" ht="12" customHeight="1">
      <c r="B79" s="22"/>
      <c r="C79" s="33" t="s">
        <v>185</v>
      </c>
      <c r="D79" s="23"/>
      <c r="E79" s="23"/>
      <c r="F79" s="23"/>
      <c r="G79" s="23"/>
      <c r="H79" s="23"/>
      <c r="I79" s="23"/>
      <c r="J79" s="23"/>
      <c r="K79" s="23"/>
      <c r="L79" s="21"/>
    </row>
    <row r="80" s="1" customFormat="1" ht="16.5" customHeight="1">
      <c r="B80" s="22"/>
      <c r="C80" s="23"/>
      <c r="D80" s="23"/>
      <c r="E80" s="172" t="s">
        <v>507</v>
      </c>
      <c r="F80" s="23"/>
      <c r="G80" s="23"/>
      <c r="H80" s="23"/>
      <c r="I80" s="23"/>
      <c r="J80" s="23"/>
      <c r="K80" s="23"/>
      <c r="L80" s="21"/>
    </row>
    <row r="81" s="1" customFormat="1" ht="12" customHeight="1">
      <c r="B81" s="22"/>
      <c r="C81" s="33" t="s">
        <v>187</v>
      </c>
      <c r="D81" s="23"/>
      <c r="E81" s="23"/>
      <c r="F81" s="23"/>
      <c r="G81" s="23"/>
      <c r="H81" s="23"/>
      <c r="I81" s="23"/>
      <c r="J81" s="23"/>
      <c r="K81" s="23"/>
      <c r="L81" s="21"/>
    </row>
    <row r="82" s="2" customFormat="1" ht="16.5" customHeight="1">
      <c r="A82" s="39"/>
      <c r="B82" s="40"/>
      <c r="C82" s="41"/>
      <c r="D82" s="41"/>
      <c r="E82" s="173" t="s">
        <v>508</v>
      </c>
      <c r="F82" s="41"/>
      <c r="G82" s="41"/>
      <c r="H82" s="41"/>
      <c r="I82" s="41"/>
      <c r="J82" s="41"/>
      <c r="K82" s="41"/>
      <c r="L82" s="148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189</v>
      </c>
      <c r="D83" s="41"/>
      <c r="E83" s="41"/>
      <c r="F83" s="41"/>
      <c r="G83" s="41"/>
      <c r="H83" s="41"/>
      <c r="I83" s="41"/>
      <c r="J83" s="41"/>
      <c r="K83" s="41"/>
      <c r="L83" s="148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70" t="str">
        <f>E13</f>
        <v>SO 2.2 - VRN</v>
      </c>
      <c r="F84" s="41"/>
      <c r="G84" s="41"/>
      <c r="H84" s="41"/>
      <c r="I84" s="41"/>
      <c r="J84" s="41"/>
      <c r="K84" s="41"/>
      <c r="L84" s="148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8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21</v>
      </c>
      <c r="D86" s="41"/>
      <c r="E86" s="41"/>
      <c r="F86" s="28" t="str">
        <f>F16</f>
        <v>Obvod ST Ústí n.L.</v>
      </c>
      <c r="G86" s="41"/>
      <c r="H86" s="41"/>
      <c r="I86" s="33" t="s">
        <v>23</v>
      </c>
      <c r="J86" s="73" t="str">
        <f>IF(J16="","",J16)</f>
        <v>31. 8. 2021</v>
      </c>
      <c r="K86" s="41"/>
      <c r="L86" s="148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8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25</v>
      </c>
      <c r="D88" s="41"/>
      <c r="E88" s="41"/>
      <c r="F88" s="28" t="str">
        <f>E19</f>
        <v>Správa železnic, státní organizace</v>
      </c>
      <c r="G88" s="41"/>
      <c r="H88" s="41"/>
      <c r="I88" s="33" t="s">
        <v>31</v>
      </c>
      <c r="J88" s="37" t="str">
        <f>E25</f>
        <v xml:space="preserve"> </v>
      </c>
      <c r="K88" s="41"/>
      <c r="L88" s="148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29</v>
      </c>
      <c r="D89" s="41"/>
      <c r="E89" s="41"/>
      <c r="F89" s="28" t="str">
        <f>IF(E22="","",E22)</f>
        <v>Vyplň údaj</v>
      </c>
      <c r="G89" s="41"/>
      <c r="H89" s="41"/>
      <c r="I89" s="33" t="s">
        <v>33</v>
      </c>
      <c r="J89" s="37" t="str">
        <f>E28</f>
        <v>Jan Seemann</v>
      </c>
      <c r="K89" s="41"/>
      <c r="L89" s="148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0.32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48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11" customFormat="1" ht="29.28" customHeight="1">
      <c r="A91" s="189"/>
      <c r="B91" s="190"/>
      <c r="C91" s="191" t="s">
        <v>213</v>
      </c>
      <c r="D91" s="192" t="s">
        <v>56</v>
      </c>
      <c r="E91" s="192" t="s">
        <v>52</v>
      </c>
      <c r="F91" s="192" t="s">
        <v>53</v>
      </c>
      <c r="G91" s="192" t="s">
        <v>214</v>
      </c>
      <c r="H91" s="192" t="s">
        <v>215</v>
      </c>
      <c r="I91" s="192" t="s">
        <v>216</v>
      </c>
      <c r="J91" s="192" t="s">
        <v>195</v>
      </c>
      <c r="K91" s="193" t="s">
        <v>217</v>
      </c>
      <c r="L91" s="194"/>
      <c r="M91" s="93" t="s">
        <v>19</v>
      </c>
      <c r="N91" s="94" t="s">
        <v>41</v>
      </c>
      <c r="O91" s="94" t="s">
        <v>218</v>
      </c>
      <c r="P91" s="94" t="s">
        <v>219</v>
      </c>
      <c r="Q91" s="94" t="s">
        <v>220</v>
      </c>
      <c r="R91" s="94" t="s">
        <v>221</v>
      </c>
      <c r="S91" s="94" t="s">
        <v>222</v>
      </c>
      <c r="T91" s="95" t="s">
        <v>223</v>
      </c>
      <c r="U91" s="189"/>
      <c r="V91" s="189"/>
      <c r="W91" s="189"/>
      <c r="X91" s="189"/>
      <c r="Y91" s="189"/>
      <c r="Z91" s="189"/>
      <c r="AA91" s="189"/>
      <c r="AB91" s="189"/>
      <c r="AC91" s="189"/>
      <c r="AD91" s="189"/>
      <c r="AE91" s="189"/>
    </row>
    <row r="92" s="2" customFormat="1" ht="22.8" customHeight="1">
      <c r="A92" s="39"/>
      <c r="B92" s="40"/>
      <c r="C92" s="100" t="s">
        <v>224</v>
      </c>
      <c r="D92" s="41"/>
      <c r="E92" s="41"/>
      <c r="F92" s="41"/>
      <c r="G92" s="41"/>
      <c r="H92" s="41"/>
      <c r="I92" s="41"/>
      <c r="J92" s="195">
        <f>BK92</f>
        <v>0</v>
      </c>
      <c r="K92" s="41"/>
      <c r="L92" s="45"/>
      <c r="M92" s="96"/>
      <c r="N92" s="196"/>
      <c r="O92" s="97"/>
      <c r="P92" s="197">
        <f>P93</f>
        <v>0</v>
      </c>
      <c r="Q92" s="97"/>
      <c r="R92" s="197">
        <f>R93</f>
        <v>0</v>
      </c>
      <c r="S92" s="97"/>
      <c r="T92" s="198">
        <f>T93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70</v>
      </c>
      <c r="AU92" s="18" t="s">
        <v>196</v>
      </c>
      <c r="BK92" s="199">
        <f>BK93</f>
        <v>0</v>
      </c>
    </row>
    <row r="93" s="12" customFormat="1" ht="25.92" customHeight="1">
      <c r="A93" s="12"/>
      <c r="B93" s="200"/>
      <c r="C93" s="201"/>
      <c r="D93" s="202" t="s">
        <v>70</v>
      </c>
      <c r="E93" s="203" t="s">
        <v>90</v>
      </c>
      <c r="F93" s="203" t="s">
        <v>464</v>
      </c>
      <c r="G93" s="201"/>
      <c r="H93" s="201"/>
      <c r="I93" s="204"/>
      <c r="J93" s="205">
        <f>BK93</f>
        <v>0</v>
      </c>
      <c r="K93" s="201"/>
      <c r="L93" s="206"/>
      <c r="M93" s="207"/>
      <c r="N93" s="208"/>
      <c r="O93" s="208"/>
      <c r="P93" s="209">
        <f>SUM(P94:P100)</f>
        <v>0</v>
      </c>
      <c r="Q93" s="208"/>
      <c r="R93" s="209">
        <f>SUM(R94:R100)</f>
        <v>0</v>
      </c>
      <c r="S93" s="208"/>
      <c r="T93" s="210">
        <f>SUM(T94:T100)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11" t="s">
        <v>134</v>
      </c>
      <c r="AT93" s="212" t="s">
        <v>70</v>
      </c>
      <c r="AU93" s="212" t="s">
        <v>71</v>
      </c>
      <c r="AY93" s="211" t="s">
        <v>227</v>
      </c>
      <c r="BK93" s="213">
        <f>SUM(BK94:BK100)</f>
        <v>0</v>
      </c>
    </row>
    <row r="94" s="2" customFormat="1" ht="44.25" customHeight="1">
      <c r="A94" s="39"/>
      <c r="B94" s="40"/>
      <c r="C94" s="216" t="s">
        <v>75</v>
      </c>
      <c r="D94" s="216" t="s">
        <v>229</v>
      </c>
      <c r="E94" s="217" t="s">
        <v>465</v>
      </c>
      <c r="F94" s="218" t="s">
        <v>466</v>
      </c>
      <c r="G94" s="219" t="s">
        <v>238</v>
      </c>
      <c r="H94" s="220">
        <v>1</v>
      </c>
      <c r="I94" s="221"/>
      <c r="J94" s="222">
        <f>ROUND(I94*H94,2)</f>
        <v>0</v>
      </c>
      <c r="K94" s="218" t="s">
        <v>232</v>
      </c>
      <c r="L94" s="45"/>
      <c r="M94" s="223" t="s">
        <v>19</v>
      </c>
      <c r="N94" s="224" t="s">
        <v>42</v>
      </c>
      <c r="O94" s="85"/>
      <c r="P94" s="225">
        <f>O94*H94</f>
        <v>0</v>
      </c>
      <c r="Q94" s="225">
        <v>0</v>
      </c>
      <c r="R94" s="225">
        <f>Q94*H94</f>
        <v>0</v>
      </c>
      <c r="S94" s="225">
        <v>0</v>
      </c>
      <c r="T94" s="226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7" t="s">
        <v>122</v>
      </c>
      <c r="AT94" s="227" t="s">
        <v>229</v>
      </c>
      <c r="AU94" s="227" t="s">
        <v>75</v>
      </c>
      <c r="AY94" s="18" t="s">
        <v>227</v>
      </c>
      <c r="BE94" s="228">
        <f>IF(N94="základní",J94,0)</f>
        <v>0</v>
      </c>
      <c r="BF94" s="228">
        <f>IF(N94="snížená",J94,0)</f>
        <v>0</v>
      </c>
      <c r="BG94" s="228">
        <f>IF(N94="zákl. přenesená",J94,0)</f>
        <v>0</v>
      </c>
      <c r="BH94" s="228">
        <f>IF(N94="sníž. přenesená",J94,0)</f>
        <v>0</v>
      </c>
      <c r="BI94" s="228">
        <f>IF(N94="nulová",J94,0)</f>
        <v>0</v>
      </c>
      <c r="BJ94" s="18" t="s">
        <v>75</v>
      </c>
      <c r="BK94" s="228">
        <f>ROUND(I94*H94,2)</f>
        <v>0</v>
      </c>
      <c r="BL94" s="18" t="s">
        <v>122</v>
      </c>
      <c r="BM94" s="227" t="s">
        <v>634</v>
      </c>
    </row>
    <row r="95" s="2" customFormat="1" ht="16.5" customHeight="1">
      <c r="A95" s="39"/>
      <c r="B95" s="40"/>
      <c r="C95" s="216" t="s">
        <v>79</v>
      </c>
      <c r="D95" s="216" t="s">
        <v>229</v>
      </c>
      <c r="E95" s="217" t="s">
        <v>468</v>
      </c>
      <c r="F95" s="218" t="s">
        <v>469</v>
      </c>
      <c r="G95" s="219" t="s">
        <v>470</v>
      </c>
      <c r="H95" s="220">
        <v>1</v>
      </c>
      <c r="I95" s="221"/>
      <c r="J95" s="222">
        <f>ROUND(I95*H95,2)</f>
        <v>0</v>
      </c>
      <c r="K95" s="218" t="s">
        <v>232</v>
      </c>
      <c r="L95" s="45"/>
      <c r="M95" s="223" t="s">
        <v>19</v>
      </c>
      <c r="N95" s="224" t="s">
        <v>42</v>
      </c>
      <c r="O95" s="85"/>
      <c r="P95" s="225">
        <f>O95*H95</f>
        <v>0</v>
      </c>
      <c r="Q95" s="225">
        <v>0</v>
      </c>
      <c r="R95" s="225">
        <f>Q95*H95</f>
        <v>0</v>
      </c>
      <c r="S95" s="225">
        <v>0</v>
      </c>
      <c r="T95" s="226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7" t="s">
        <v>122</v>
      </c>
      <c r="AT95" s="227" t="s">
        <v>229</v>
      </c>
      <c r="AU95" s="227" t="s">
        <v>75</v>
      </c>
      <c r="AY95" s="18" t="s">
        <v>227</v>
      </c>
      <c r="BE95" s="228">
        <f>IF(N95="základní",J95,0)</f>
        <v>0</v>
      </c>
      <c r="BF95" s="228">
        <f>IF(N95="snížená",J95,0)</f>
        <v>0</v>
      </c>
      <c r="BG95" s="228">
        <f>IF(N95="zákl. přenesená",J95,0)</f>
        <v>0</v>
      </c>
      <c r="BH95" s="228">
        <f>IF(N95="sníž. přenesená",J95,0)</f>
        <v>0</v>
      </c>
      <c r="BI95" s="228">
        <f>IF(N95="nulová",J95,0)</f>
        <v>0</v>
      </c>
      <c r="BJ95" s="18" t="s">
        <v>75</v>
      </c>
      <c r="BK95" s="228">
        <f>ROUND(I95*H95,2)</f>
        <v>0</v>
      </c>
      <c r="BL95" s="18" t="s">
        <v>122</v>
      </c>
      <c r="BM95" s="227" t="s">
        <v>635</v>
      </c>
    </row>
    <row r="96" s="2" customFormat="1" ht="16.5" customHeight="1">
      <c r="A96" s="39"/>
      <c r="B96" s="40"/>
      <c r="C96" s="216" t="s">
        <v>87</v>
      </c>
      <c r="D96" s="216" t="s">
        <v>229</v>
      </c>
      <c r="E96" s="217" t="s">
        <v>472</v>
      </c>
      <c r="F96" s="218" t="s">
        <v>473</v>
      </c>
      <c r="G96" s="219" t="s">
        <v>470</v>
      </c>
      <c r="H96" s="220">
        <v>1</v>
      </c>
      <c r="I96" s="221"/>
      <c r="J96" s="222">
        <f>ROUND(I96*H96,2)</f>
        <v>0</v>
      </c>
      <c r="K96" s="218" t="s">
        <v>232</v>
      </c>
      <c r="L96" s="45"/>
      <c r="M96" s="223" t="s">
        <v>19</v>
      </c>
      <c r="N96" s="224" t="s">
        <v>42</v>
      </c>
      <c r="O96" s="85"/>
      <c r="P96" s="225">
        <f>O96*H96</f>
        <v>0</v>
      </c>
      <c r="Q96" s="225">
        <v>0</v>
      </c>
      <c r="R96" s="225">
        <f>Q96*H96</f>
        <v>0</v>
      </c>
      <c r="S96" s="225">
        <v>0</v>
      </c>
      <c r="T96" s="226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7" t="s">
        <v>122</v>
      </c>
      <c r="AT96" s="227" t="s">
        <v>229</v>
      </c>
      <c r="AU96" s="227" t="s">
        <v>75</v>
      </c>
      <c r="AY96" s="18" t="s">
        <v>227</v>
      </c>
      <c r="BE96" s="228">
        <f>IF(N96="základní",J96,0)</f>
        <v>0</v>
      </c>
      <c r="BF96" s="228">
        <f>IF(N96="snížená",J96,0)</f>
        <v>0</v>
      </c>
      <c r="BG96" s="228">
        <f>IF(N96="zákl. přenesená",J96,0)</f>
        <v>0</v>
      </c>
      <c r="BH96" s="228">
        <f>IF(N96="sníž. přenesená",J96,0)</f>
        <v>0</v>
      </c>
      <c r="BI96" s="228">
        <f>IF(N96="nulová",J96,0)</f>
        <v>0</v>
      </c>
      <c r="BJ96" s="18" t="s">
        <v>75</v>
      </c>
      <c r="BK96" s="228">
        <f>ROUND(I96*H96,2)</f>
        <v>0</v>
      </c>
      <c r="BL96" s="18" t="s">
        <v>122</v>
      </c>
      <c r="BM96" s="227" t="s">
        <v>636</v>
      </c>
    </row>
    <row r="97" s="2" customFormat="1" ht="16.5" customHeight="1">
      <c r="A97" s="39"/>
      <c r="B97" s="40"/>
      <c r="C97" s="216" t="s">
        <v>122</v>
      </c>
      <c r="D97" s="216" t="s">
        <v>229</v>
      </c>
      <c r="E97" s="217" t="s">
        <v>475</v>
      </c>
      <c r="F97" s="218" t="s">
        <v>476</v>
      </c>
      <c r="G97" s="219" t="s">
        <v>470</v>
      </c>
      <c r="H97" s="220">
        <v>1</v>
      </c>
      <c r="I97" s="221"/>
      <c r="J97" s="222">
        <f>ROUND(I97*H97,2)</f>
        <v>0</v>
      </c>
      <c r="K97" s="218" t="s">
        <v>232</v>
      </c>
      <c r="L97" s="45"/>
      <c r="M97" s="223" t="s">
        <v>19</v>
      </c>
      <c r="N97" s="224" t="s">
        <v>42</v>
      </c>
      <c r="O97" s="85"/>
      <c r="P97" s="225">
        <f>O97*H97</f>
        <v>0</v>
      </c>
      <c r="Q97" s="225">
        <v>0</v>
      </c>
      <c r="R97" s="225">
        <f>Q97*H97</f>
        <v>0</v>
      </c>
      <c r="S97" s="225">
        <v>0</v>
      </c>
      <c r="T97" s="226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7" t="s">
        <v>122</v>
      </c>
      <c r="AT97" s="227" t="s">
        <v>229</v>
      </c>
      <c r="AU97" s="227" t="s">
        <v>75</v>
      </c>
      <c r="AY97" s="18" t="s">
        <v>227</v>
      </c>
      <c r="BE97" s="228">
        <f>IF(N97="základní",J97,0)</f>
        <v>0</v>
      </c>
      <c r="BF97" s="228">
        <f>IF(N97="snížená",J97,0)</f>
        <v>0</v>
      </c>
      <c r="BG97" s="228">
        <f>IF(N97="zákl. přenesená",J97,0)</f>
        <v>0</v>
      </c>
      <c r="BH97" s="228">
        <f>IF(N97="sníž. přenesená",J97,0)</f>
        <v>0</v>
      </c>
      <c r="BI97" s="228">
        <f>IF(N97="nulová",J97,0)</f>
        <v>0</v>
      </c>
      <c r="BJ97" s="18" t="s">
        <v>75</v>
      </c>
      <c r="BK97" s="228">
        <f>ROUND(I97*H97,2)</f>
        <v>0</v>
      </c>
      <c r="BL97" s="18" t="s">
        <v>122</v>
      </c>
      <c r="BM97" s="227" t="s">
        <v>637</v>
      </c>
    </row>
    <row r="98" s="2" customFormat="1" ht="37.8" customHeight="1">
      <c r="A98" s="39"/>
      <c r="B98" s="40"/>
      <c r="C98" s="216" t="s">
        <v>134</v>
      </c>
      <c r="D98" s="216" t="s">
        <v>229</v>
      </c>
      <c r="E98" s="217" t="s">
        <v>478</v>
      </c>
      <c r="F98" s="218" t="s">
        <v>479</v>
      </c>
      <c r="G98" s="219" t="s">
        <v>470</v>
      </c>
      <c r="H98" s="220">
        <v>1</v>
      </c>
      <c r="I98" s="221"/>
      <c r="J98" s="222">
        <f>ROUND(I98*H98,2)</f>
        <v>0</v>
      </c>
      <c r="K98" s="218" t="s">
        <v>232</v>
      </c>
      <c r="L98" s="45"/>
      <c r="M98" s="223" t="s">
        <v>19</v>
      </c>
      <c r="N98" s="224" t="s">
        <v>42</v>
      </c>
      <c r="O98" s="85"/>
      <c r="P98" s="225">
        <f>O98*H98</f>
        <v>0</v>
      </c>
      <c r="Q98" s="225">
        <v>0</v>
      </c>
      <c r="R98" s="225">
        <f>Q98*H98</f>
        <v>0</v>
      </c>
      <c r="S98" s="225">
        <v>0</v>
      </c>
      <c r="T98" s="226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7" t="s">
        <v>122</v>
      </c>
      <c r="AT98" s="227" t="s">
        <v>229</v>
      </c>
      <c r="AU98" s="227" t="s">
        <v>75</v>
      </c>
      <c r="AY98" s="18" t="s">
        <v>227</v>
      </c>
      <c r="BE98" s="228">
        <f>IF(N98="základní",J98,0)</f>
        <v>0</v>
      </c>
      <c r="BF98" s="228">
        <f>IF(N98="snížená",J98,0)</f>
        <v>0</v>
      </c>
      <c r="BG98" s="228">
        <f>IF(N98="zákl. přenesená",J98,0)</f>
        <v>0</v>
      </c>
      <c r="BH98" s="228">
        <f>IF(N98="sníž. přenesená",J98,0)</f>
        <v>0</v>
      </c>
      <c r="BI98" s="228">
        <f>IF(N98="nulová",J98,0)</f>
        <v>0</v>
      </c>
      <c r="BJ98" s="18" t="s">
        <v>75</v>
      </c>
      <c r="BK98" s="228">
        <f>ROUND(I98*H98,2)</f>
        <v>0</v>
      </c>
      <c r="BL98" s="18" t="s">
        <v>122</v>
      </c>
      <c r="BM98" s="227" t="s">
        <v>638</v>
      </c>
    </row>
    <row r="99" s="2" customFormat="1">
      <c r="A99" s="39"/>
      <c r="B99" s="40"/>
      <c r="C99" s="41"/>
      <c r="D99" s="229" t="s">
        <v>240</v>
      </c>
      <c r="E99" s="41"/>
      <c r="F99" s="230" t="s">
        <v>481</v>
      </c>
      <c r="G99" s="41"/>
      <c r="H99" s="41"/>
      <c r="I99" s="231"/>
      <c r="J99" s="41"/>
      <c r="K99" s="41"/>
      <c r="L99" s="45"/>
      <c r="M99" s="232"/>
      <c r="N99" s="233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240</v>
      </c>
      <c r="AU99" s="18" t="s">
        <v>75</v>
      </c>
    </row>
    <row r="100" s="2" customFormat="1" ht="49.05" customHeight="1">
      <c r="A100" s="39"/>
      <c r="B100" s="40"/>
      <c r="C100" s="216" t="s">
        <v>144</v>
      </c>
      <c r="D100" s="216" t="s">
        <v>229</v>
      </c>
      <c r="E100" s="217" t="s">
        <v>482</v>
      </c>
      <c r="F100" s="218" t="s">
        <v>483</v>
      </c>
      <c r="G100" s="219" t="s">
        <v>470</v>
      </c>
      <c r="H100" s="220">
        <v>1</v>
      </c>
      <c r="I100" s="221"/>
      <c r="J100" s="222">
        <f>ROUND(I100*H100,2)</f>
        <v>0</v>
      </c>
      <c r="K100" s="218" t="s">
        <v>232</v>
      </c>
      <c r="L100" s="45"/>
      <c r="M100" s="276" t="s">
        <v>19</v>
      </c>
      <c r="N100" s="277" t="s">
        <v>42</v>
      </c>
      <c r="O100" s="278"/>
      <c r="P100" s="279">
        <f>O100*H100</f>
        <v>0</v>
      </c>
      <c r="Q100" s="279">
        <v>0</v>
      </c>
      <c r="R100" s="279">
        <f>Q100*H100</f>
        <v>0</v>
      </c>
      <c r="S100" s="279">
        <v>0</v>
      </c>
      <c r="T100" s="280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7" t="s">
        <v>122</v>
      </c>
      <c r="AT100" s="227" t="s">
        <v>229</v>
      </c>
      <c r="AU100" s="227" t="s">
        <v>75</v>
      </c>
      <c r="AY100" s="18" t="s">
        <v>227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18" t="s">
        <v>75</v>
      </c>
      <c r="BK100" s="228">
        <f>ROUND(I100*H100,2)</f>
        <v>0</v>
      </c>
      <c r="BL100" s="18" t="s">
        <v>122</v>
      </c>
      <c r="BM100" s="227" t="s">
        <v>639</v>
      </c>
    </row>
    <row r="101" s="2" customFormat="1" ht="6.96" customHeight="1">
      <c r="A101" s="39"/>
      <c r="B101" s="60"/>
      <c r="C101" s="61"/>
      <c r="D101" s="61"/>
      <c r="E101" s="61"/>
      <c r="F101" s="61"/>
      <c r="G101" s="61"/>
      <c r="H101" s="61"/>
      <c r="I101" s="61"/>
      <c r="J101" s="61"/>
      <c r="K101" s="61"/>
      <c r="L101" s="45"/>
      <c r="M101" s="39"/>
      <c r="O101" s="39"/>
      <c r="P101" s="39"/>
      <c r="Q101" s="39"/>
      <c r="R101" s="39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</sheetData>
  <sheetProtection sheet="1" autoFilter="0" formatColumns="0" formatRows="0" objects="1" scenarios="1" spinCount="100000" saltValue="kH4OVBOEBJKCkKk3vDIBoSGxHGm51ns7iRpnu4WG+lJjBNsDI9I2XppbUcAbYRUsV+YNf3lFomVEsZpFWqtxPA==" hashValue="jn0std0LBJJYa/VlwsWmdWw8MOubb1nvKEFPgrhIvHTWYduavGMKSk5Hvf9SpBzwdO8hOdeqo5EIhlhXz/kP0w==" algorithmName="SHA-512" password="CC35"/>
  <autoFilter ref="C91:K100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8:H78"/>
    <mergeCell ref="E82:H82"/>
    <mergeCell ref="E80:H80"/>
    <mergeCell ref="E84:H8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108</v>
      </c>
      <c r="AZ2" s="140" t="s">
        <v>333</v>
      </c>
      <c r="BA2" s="140" t="s">
        <v>640</v>
      </c>
      <c r="BB2" s="140" t="s">
        <v>19</v>
      </c>
      <c r="BC2" s="140" t="s">
        <v>641</v>
      </c>
      <c r="BD2" s="140" t="s">
        <v>87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1"/>
      <c r="AT3" s="18" t="s">
        <v>79</v>
      </c>
      <c r="AZ3" s="140" t="s">
        <v>642</v>
      </c>
      <c r="BA3" s="140" t="s">
        <v>643</v>
      </c>
      <c r="BB3" s="140" t="s">
        <v>19</v>
      </c>
      <c r="BC3" s="140" t="s">
        <v>644</v>
      </c>
      <c r="BD3" s="140" t="s">
        <v>87</v>
      </c>
    </row>
    <row r="4" s="1" customFormat="1" ht="24.96" customHeight="1">
      <c r="B4" s="21"/>
      <c r="D4" s="143" t="s">
        <v>174</v>
      </c>
      <c r="L4" s="21"/>
      <c r="M4" s="144" t="s">
        <v>10</v>
      </c>
      <c r="AT4" s="18" t="s">
        <v>4</v>
      </c>
      <c r="AZ4" s="140" t="s">
        <v>496</v>
      </c>
      <c r="BA4" s="140" t="s">
        <v>497</v>
      </c>
      <c r="BB4" s="140" t="s">
        <v>19</v>
      </c>
      <c r="BC4" s="140" t="s">
        <v>394</v>
      </c>
      <c r="BD4" s="140" t="s">
        <v>79</v>
      </c>
    </row>
    <row r="5" s="1" customFormat="1" ht="6.96" customHeight="1">
      <c r="B5" s="21"/>
      <c r="L5" s="21"/>
      <c r="AZ5" s="140" t="s">
        <v>499</v>
      </c>
      <c r="BA5" s="140" t="s">
        <v>645</v>
      </c>
      <c r="BB5" s="140" t="s">
        <v>19</v>
      </c>
      <c r="BC5" s="140" t="s">
        <v>646</v>
      </c>
      <c r="BD5" s="140" t="s">
        <v>79</v>
      </c>
    </row>
    <row r="6" s="1" customFormat="1" ht="12" customHeight="1">
      <c r="B6" s="21"/>
      <c r="D6" s="145" t="s">
        <v>16</v>
      </c>
      <c r="L6" s="21"/>
      <c r="AZ6" s="140" t="s">
        <v>647</v>
      </c>
      <c r="BA6" s="140" t="s">
        <v>648</v>
      </c>
      <c r="BB6" s="140" t="s">
        <v>19</v>
      </c>
      <c r="BC6" s="140" t="s">
        <v>649</v>
      </c>
      <c r="BD6" s="140" t="s">
        <v>87</v>
      </c>
    </row>
    <row r="7" s="1" customFormat="1" ht="16.5" customHeight="1">
      <c r="B7" s="21"/>
      <c r="E7" s="146" t="str">
        <f>'Rekapitulace stavby'!K6</f>
        <v>Oprava přejezdů v obvodu Správy tratí Ústí nad Labem pro r. 2022</v>
      </c>
      <c r="F7" s="145"/>
      <c r="G7" s="145"/>
      <c r="H7" s="145"/>
      <c r="L7" s="21"/>
      <c r="AZ7" s="140" t="s">
        <v>166</v>
      </c>
      <c r="BA7" s="140" t="s">
        <v>167</v>
      </c>
      <c r="BB7" s="140" t="s">
        <v>19</v>
      </c>
      <c r="BC7" s="140" t="s">
        <v>650</v>
      </c>
      <c r="BD7" s="140" t="s">
        <v>87</v>
      </c>
    </row>
    <row r="8">
      <c r="B8" s="21"/>
      <c r="D8" s="145" t="s">
        <v>185</v>
      </c>
      <c r="L8" s="21"/>
      <c r="AZ8" s="140" t="s">
        <v>170</v>
      </c>
      <c r="BA8" s="140" t="s">
        <v>171</v>
      </c>
      <c r="BB8" s="140" t="s">
        <v>19</v>
      </c>
      <c r="BC8" s="140" t="s">
        <v>651</v>
      </c>
      <c r="BD8" s="140" t="s">
        <v>79</v>
      </c>
    </row>
    <row r="9" s="1" customFormat="1" ht="16.5" customHeight="1">
      <c r="B9" s="21"/>
      <c r="E9" s="146" t="s">
        <v>507</v>
      </c>
      <c r="F9" s="1"/>
      <c r="G9" s="1"/>
      <c r="H9" s="1"/>
      <c r="L9" s="21"/>
      <c r="AZ9" s="140" t="s">
        <v>175</v>
      </c>
      <c r="BA9" s="140" t="s">
        <v>176</v>
      </c>
      <c r="BB9" s="140" t="s">
        <v>19</v>
      </c>
      <c r="BC9" s="140" t="s">
        <v>361</v>
      </c>
      <c r="BD9" s="140" t="s">
        <v>79</v>
      </c>
    </row>
    <row r="10" s="1" customFormat="1" ht="12" customHeight="1">
      <c r="B10" s="21"/>
      <c r="D10" s="145" t="s">
        <v>187</v>
      </c>
      <c r="L10" s="21"/>
    </row>
    <row r="11" s="2" customFormat="1" ht="16.5" customHeight="1">
      <c r="A11" s="39"/>
      <c r="B11" s="45"/>
      <c r="C11" s="39"/>
      <c r="D11" s="39"/>
      <c r="E11" s="147" t="s">
        <v>652</v>
      </c>
      <c r="F11" s="39"/>
      <c r="G11" s="39"/>
      <c r="H11" s="39"/>
      <c r="I11" s="39"/>
      <c r="J11" s="39"/>
      <c r="K11" s="39"/>
      <c r="L11" s="14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5" t="s">
        <v>189</v>
      </c>
      <c r="E12" s="39"/>
      <c r="F12" s="39"/>
      <c r="G12" s="39"/>
      <c r="H12" s="39"/>
      <c r="I12" s="39"/>
      <c r="J12" s="39"/>
      <c r="K12" s="39"/>
      <c r="L12" s="14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49" t="s">
        <v>653</v>
      </c>
      <c r="F13" s="39"/>
      <c r="G13" s="39"/>
      <c r="H13" s="39"/>
      <c r="I13" s="39"/>
      <c r="J13" s="39"/>
      <c r="K13" s="39"/>
      <c r="L13" s="14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14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45" t="s">
        <v>18</v>
      </c>
      <c r="E15" s="39"/>
      <c r="F15" s="134" t="s">
        <v>19</v>
      </c>
      <c r="G15" s="39"/>
      <c r="H15" s="39"/>
      <c r="I15" s="145" t="s">
        <v>20</v>
      </c>
      <c r="J15" s="134" t="s">
        <v>19</v>
      </c>
      <c r="K15" s="39"/>
      <c r="L15" s="14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5" t="s">
        <v>21</v>
      </c>
      <c r="E16" s="39"/>
      <c r="F16" s="134" t="s">
        <v>191</v>
      </c>
      <c r="G16" s="39"/>
      <c r="H16" s="39"/>
      <c r="I16" s="145" t="s">
        <v>23</v>
      </c>
      <c r="J16" s="150" t="str">
        <f>'Rekapitulace stavby'!AN8</f>
        <v>31. 8. 2021</v>
      </c>
      <c r="K16" s="39"/>
      <c r="L16" s="14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14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45" t="s">
        <v>25</v>
      </c>
      <c r="E18" s="39"/>
      <c r="F18" s="39"/>
      <c r="G18" s="39"/>
      <c r="H18" s="39"/>
      <c r="I18" s="145" t="s">
        <v>26</v>
      </c>
      <c r="J18" s="134" t="str">
        <f>IF('Rekapitulace stavby'!AN10="","",'Rekapitulace stavby'!AN10)</f>
        <v/>
      </c>
      <c r="K18" s="39"/>
      <c r="L18" s="14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4" t="str">
        <f>IF('Rekapitulace stavby'!E11="","",'Rekapitulace stavby'!E11)</f>
        <v>Správa železnic, státní organizace</v>
      </c>
      <c r="F19" s="39"/>
      <c r="G19" s="39"/>
      <c r="H19" s="39"/>
      <c r="I19" s="145" t="s">
        <v>28</v>
      </c>
      <c r="J19" s="134" t="str">
        <f>IF('Rekapitulace stavby'!AN11="","",'Rekapitulace stavby'!AN11)</f>
        <v/>
      </c>
      <c r="K19" s="39"/>
      <c r="L19" s="14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14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45" t="s">
        <v>29</v>
      </c>
      <c r="E21" s="39"/>
      <c r="F21" s="39"/>
      <c r="G21" s="39"/>
      <c r="H21" s="39"/>
      <c r="I21" s="145" t="s">
        <v>26</v>
      </c>
      <c r="J21" s="34" t="str">
        <f>'Rekapitulace stavby'!AN13</f>
        <v>Vyplň údaj</v>
      </c>
      <c r="K21" s="39"/>
      <c r="L21" s="14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34"/>
      <c r="G22" s="134"/>
      <c r="H22" s="134"/>
      <c r="I22" s="145" t="s">
        <v>28</v>
      </c>
      <c r="J22" s="34" t="str">
        <f>'Rekapitulace stavby'!AN14</f>
        <v>Vyplň údaj</v>
      </c>
      <c r="K22" s="39"/>
      <c r="L22" s="14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14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45" t="s">
        <v>31</v>
      </c>
      <c r="E24" s="39"/>
      <c r="F24" s="39"/>
      <c r="G24" s="39"/>
      <c r="H24" s="39"/>
      <c r="I24" s="145" t="s">
        <v>26</v>
      </c>
      <c r="J24" s="134" t="str">
        <f>IF('Rekapitulace stavby'!AN16="","",'Rekapitulace stavby'!AN16)</f>
        <v/>
      </c>
      <c r="K24" s="39"/>
      <c r="L24" s="14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34" t="str">
        <f>IF('Rekapitulace stavby'!E17="","",'Rekapitulace stavby'!E17)</f>
        <v xml:space="preserve"> </v>
      </c>
      <c r="F25" s="39"/>
      <c r="G25" s="39"/>
      <c r="H25" s="39"/>
      <c r="I25" s="145" t="s">
        <v>28</v>
      </c>
      <c r="J25" s="134" t="str">
        <f>IF('Rekapitulace stavby'!AN17="","",'Rekapitulace stavby'!AN17)</f>
        <v/>
      </c>
      <c r="K25" s="39"/>
      <c r="L25" s="14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14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45" t="s">
        <v>33</v>
      </c>
      <c r="E27" s="39"/>
      <c r="F27" s="39"/>
      <c r="G27" s="39"/>
      <c r="H27" s="39"/>
      <c r="I27" s="145" t="s">
        <v>26</v>
      </c>
      <c r="J27" s="134" t="s">
        <v>19</v>
      </c>
      <c r="K27" s="39"/>
      <c r="L27" s="148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34" t="s">
        <v>192</v>
      </c>
      <c r="F28" s="39"/>
      <c r="G28" s="39"/>
      <c r="H28" s="39"/>
      <c r="I28" s="145" t="s">
        <v>28</v>
      </c>
      <c r="J28" s="134" t="s">
        <v>19</v>
      </c>
      <c r="K28" s="39"/>
      <c r="L28" s="14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148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45" t="s">
        <v>35</v>
      </c>
      <c r="E30" s="39"/>
      <c r="F30" s="39"/>
      <c r="G30" s="39"/>
      <c r="H30" s="39"/>
      <c r="I30" s="39"/>
      <c r="J30" s="39"/>
      <c r="K30" s="39"/>
      <c r="L30" s="14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5" customHeight="1">
      <c r="A31" s="151"/>
      <c r="B31" s="152"/>
      <c r="C31" s="151"/>
      <c r="D31" s="151"/>
      <c r="E31" s="153" t="s">
        <v>19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14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5"/>
      <c r="E33" s="155"/>
      <c r="F33" s="155"/>
      <c r="G33" s="155"/>
      <c r="H33" s="155"/>
      <c r="I33" s="155"/>
      <c r="J33" s="155"/>
      <c r="K33" s="155"/>
      <c r="L33" s="14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56" t="s">
        <v>37</v>
      </c>
      <c r="E34" s="39"/>
      <c r="F34" s="39"/>
      <c r="G34" s="39"/>
      <c r="H34" s="39"/>
      <c r="I34" s="39"/>
      <c r="J34" s="157">
        <f>ROUND(J101, 2)</f>
        <v>0</v>
      </c>
      <c r="K34" s="39"/>
      <c r="L34" s="14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55"/>
      <c r="E35" s="155"/>
      <c r="F35" s="155"/>
      <c r="G35" s="155"/>
      <c r="H35" s="155"/>
      <c r="I35" s="155"/>
      <c r="J35" s="155"/>
      <c r="K35" s="155"/>
      <c r="L35" s="14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58" t="s">
        <v>39</v>
      </c>
      <c r="G36" s="39"/>
      <c r="H36" s="39"/>
      <c r="I36" s="158" t="s">
        <v>38</v>
      </c>
      <c r="J36" s="158" t="s">
        <v>40</v>
      </c>
      <c r="K36" s="39"/>
      <c r="L36" s="14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47" t="s">
        <v>41</v>
      </c>
      <c r="E37" s="145" t="s">
        <v>42</v>
      </c>
      <c r="F37" s="159">
        <f>ROUND((SUM(BE101:BE211)),  2)</f>
        <v>0</v>
      </c>
      <c r="G37" s="39"/>
      <c r="H37" s="39"/>
      <c r="I37" s="160">
        <v>0.20999999999999999</v>
      </c>
      <c r="J37" s="159">
        <f>ROUND(((SUM(BE101:BE211))*I37),  2)</f>
        <v>0</v>
      </c>
      <c r="K37" s="39"/>
      <c r="L37" s="14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45" t="s">
        <v>43</v>
      </c>
      <c r="F38" s="159">
        <f>ROUND((SUM(BF101:BF211)),  2)</f>
        <v>0</v>
      </c>
      <c r="G38" s="39"/>
      <c r="H38" s="39"/>
      <c r="I38" s="160">
        <v>0.14999999999999999</v>
      </c>
      <c r="J38" s="159">
        <f>ROUND(((SUM(BF101:BF211))*I38),  2)</f>
        <v>0</v>
      </c>
      <c r="K38" s="39"/>
      <c r="L38" s="14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5" t="s">
        <v>44</v>
      </c>
      <c r="F39" s="159">
        <f>ROUND((SUM(BG101:BG211)),  2)</f>
        <v>0</v>
      </c>
      <c r="G39" s="39"/>
      <c r="H39" s="39"/>
      <c r="I39" s="160">
        <v>0.20999999999999999</v>
      </c>
      <c r="J39" s="159">
        <f>0</f>
        <v>0</v>
      </c>
      <c r="K39" s="39"/>
      <c r="L39" s="14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45" t="s">
        <v>45</v>
      </c>
      <c r="F40" s="159">
        <f>ROUND((SUM(BH101:BH211)),  2)</f>
        <v>0</v>
      </c>
      <c r="G40" s="39"/>
      <c r="H40" s="39"/>
      <c r="I40" s="160">
        <v>0.14999999999999999</v>
      </c>
      <c r="J40" s="159">
        <f>0</f>
        <v>0</v>
      </c>
      <c r="K40" s="39"/>
      <c r="L40" s="14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45" t="s">
        <v>46</v>
      </c>
      <c r="F41" s="159">
        <f>ROUND((SUM(BI101:BI211)),  2)</f>
        <v>0</v>
      </c>
      <c r="G41" s="39"/>
      <c r="H41" s="39"/>
      <c r="I41" s="160">
        <v>0</v>
      </c>
      <c r="J41" s="159">
        <f>0</f>
        <v>0</v>
      </c>
      <c r="K41" s="39"/>
      <c r="L41" s="148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148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1"/>
      <c r="D43" s="162" t="s">
        <v>47</v>
      </c>
      <c r="E43" s="163"/>
      <c r="F43" s="163"/>
      <c r="G43" s="164" t="s">
        <v>48</v>
      </c>
      <c r="H43" s="165" t="s">
        <v>49</v>
      </c>
      <c r="I43" s="163"/>
      <c r="J43" s="166">
        <f>SUM(J34:J41)</f>
        <v>0</v>
      </c>
      <c r="K43" s="167"/>
      <c r="L43" s="148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8" s="2" customFormat="1" ht="6.96" customHeight="1">
      <c r="A48" s="39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24.96" customHeight="1">
      <c r="A49" s="39"/>
      <c r="B49" s="40"/>
      <c r="C49" s="24" t="s">
        <v>193</v>
      </c>
      <c r="D49" s="41"/>
      <c r="E49" s="41"/>
      <c r="F49" s="41"/>
      <c r="G49" s="41"/>
      <c r="H49" s="41"/>
      <c r="I49" s="41"/>
      <c r="J49" s="41"/>
      <c r="K49" s="41"/>
      <c r="L49" s="14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6.96" customHeight="1">
      <c r="A50" s="39"/>
      <c r="B50" s="40"/>
      <c r="C50" s="41"/>
      <c r="D50" s="41"/>
      <c r="E50" s="41"/>
      <c r="F50" s="41"/>
      <c r="G50" s="41"/>
      <c r="H50" s="41"/>
      <c r="I50" s="41"/>
      <c r="J50" s="41"/>
      <c r="K50" s="41"/>
      <c r="L50" s="14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16</v>
      </c>
      <c r="D51" s="41"/>
      <c r="E51" s="41"/>
      <c r="F51" s="41"/>
      <c r="G51" s="41"/>
      <c r="H51" s="41"/>
      <c r="I51" s="41"/>
      <c r="J51" s="41"/>
      <c r="K51" s="41"/>
      <c r="L51" s="148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6.5" customHeight="1">
      <c r="A52" s="39"/>
      <c r="B52" s="40"/>
      <c r="C52" s="41"/>
      <c r="D52" s="41"/>
      <c r="E52" s="172" t="str">
        <f>E7</f>
        <v>Oprava přejezdů v obvodu Správy tratí Ústí nad Labem pro r. 2022</v>
      </c>
      <c r="F52" s="33"/>
      <c r="G52" s="33"/>
      <c r="H52" s="33"/>
      <c r="I52" s="41"/>
      <c r="J52" s="41"/>
      <c r="K52" s="41"/>
      <c r="L52" s="14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1" customFormat="1" ht="12" customHeight="1">
      <c r="B53" s="22"/>
      <c r="C53" s="33" t="s">
        <v>185</v>
      </c>
      <c r="D53" s="23"/>
      <c r="E53" s="23"/>
      <c r="F53" s="23"/>
      <c r="G53" s="23"/>
      <c r="H53" s="23"/>
      <c r="I53" s="23"/>
      <c r="J53" s="23"/>
      <c r="K53" s="23"/>
      <c r="L53" s="21"/>
    </row>
    <row r="54" s="1" customFormat="1" ht="16.5" customHeight="1">
      <c r="B54" s="22"/>
      <c r="C54" s="23"/>
      <c r="D54" s="23"/>
      <c r="E54" s="172" t="s">
        <v>507</v>
      </c>
      <c r="F54" s="23"/>
      <c r="G54" s="23"/>
      <c r="H54" s="23"/>
      <c r="I54" s="23"/>
      <c r="J54" s="23"/>
      <c r="K54" s="23"/>
      <c r="L54" s="21"/>
    </row>
    <row r="55" s="1" customFormat="1" ht="12" customHeight="1">
      <c r="B55" s="22"/>
      <c r="C55" s="33" t="s">
        <v>187</v>
      </c>
      <c r="D55" s="23"/>
      <c r="E55" s="23"/>
      <c r="F55" s="23"/>
      <c r="G55" s="23"/>
      <c r="H55" s="23"/>
      <c r="I55" s="23"/>
      <c r="J55" s="23"/>
      <c r="K55" s="23"/>
      <c r="L55" s="21"/>
    </row>
    <row r="56" s="2" customFormat="1" ht="16.5" customHeight="1">
      <c r="A56" s="39"/>
      <c r="B56" s="40"/>
      <c r="C56" s="41"/>
      <c r="D56" s="41"/>
      <c r="E56" s="173" t="s">
        <v>652</v>
      </c>
      <c r="F56" s="41"/>
      <c r="G56" s="41"/>
      <c r="H56" s="41"/>
      <c r="I56" s="41"/>
      <c r="J56" s="41"/>
      <c r="K56" s="41"/>
      <c r="L56" s="14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12" customHeight="1">
      <c r="A57" s="39"/>
      <c r="B57" s="40"/>
      <c r="C57" s="33" t="s">
        <v>189</v>
      </c>
      <c r="D57" s="41"/>
      <c r="E57" s="41"/>
      <c r="F57" s="41"/>
      <c r="G57" s="41"/>
      <c r="H57" s="41"/>
      <c r="I57" s="41"/>
      <c r="J57" s="41"/>
      <c r="K57" s="41"/>
      <c r="L57" s="14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6.5" customHeight="1">
      <c r="A58" s="39"/>
      <c r="B58" s="40"/>
      <c r="C58" s="41"/>
      <c r="D58" s="41"/>
      <c r="E58" s="70" t="str">
        <f>E13</f>
        <v>SO 3.1 - ZRN</v>
      </c>
      <c r="F58" s="41"/>
      <c r="G58" s="41"/>
      <c r="H58" s="41"/>
      <c r="I58" s="41"/>
      <c r="J58" s="41"/>
      <c r="K58" s="41"/>
      <c r="L58" s="14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6.96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14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2" customHeight="1">
      <c r="A60" s="39"/>
      <c r="B60" s="40"/>
      <c r="C60" s="33" t="s">
        <v>21</v>
      </c>
      <c r="D60" s="41"/>
      <c r="E60" s="41"/>
      <c r="F60" s="28" t="str">
        <f>F16</f>
        <v>Obvod ST Ústí n.L.</v>
      </c>
      <c r="G60" s="41"/>
      <c r="H60" s="41"/>
      <c r="I60" s="33" t="s">
        <v>23</v>
      </c>
      <c r="J60" s="73" t="str">
        <f>IF(J16="","",J16)</f>
        <v>31. 8. 2021</v>
      </c>
      <c r="K60" s="41"/>
      <c r="L60" s="148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6.96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48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5.15" customHeight="1">
      <c r="A62" s="39"/>
      <c r="B62" s="40"/>
      <c r="C62" s="33" t="s">
        <v>25</v>
      </c>
      <c r="D62" s="41"/>
      <c r="E62" s="41"/>
      <c r="F62" s="28" t="str">
        <f>E19</f>
        <v>Správa železnic, státní organizace</v>
      </c>
      <c r="G62" s="41"/>
      <c r="H62" s="41"/>
      <c r="I62" s="33" t="s">
        <v>31</v>
      </c>
      <c r="J62" s="37" t="str">
        <f>E25</f>
        <v xml:space="preserve"> </v>
      </c>
      <c r="K62" s="41"/>
      <c r="L62" s="148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15.15" customHeight="1">
      <c r="A63" s="39"/>
      <c r="B63" s="40"/>
      <c r="C63" s="33" t="s">
        <v>29</v>
      </c>
      <c r="D63" s="41"/>
      <c r="E63" s="41"/>
      <c r="F63" s="28" t="str">
        <f>IF(E22="","",E22)</f>
        <v>Vyplň údaj</v>
      </c>
      <c r="G63" s="41"/>
      <c r="H63" s="41"/>
      <c r="I63" s="33" t="s">
        <v>33</v>
      </c>
      <c r="J63" s="37" t="str">
        <f>E28</f>
        <v>Jan Seemann</v>
      </c>
      <c r="K63" s="41"/>
      <c r="L63" s="148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10.32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48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29.28" customHeight="1">
      <c r="A65" s="39"/>
      <c r="B65" s="40"/>
      <c r="C65" s="174" t="s">
        <v>194</v>
      </c>
      <c r="D65" s="175"/>
      <c r="E65" s="175"/>
      <c r="F65" s="175"/>
      <c r="G65" s="175"/>
      <c r="H65" s="175"/>
      <c r="I65" s="175"/>
      <c r="J65" s="176" t="s">
        <v>195</v>
      </c>
      <c r="K65" s="175"/>
      <c r="L65" s="148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10.32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48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2.8" customHeight="1">
      <c r="A67" s="39"/>
      <c r="B67" s="40"/>
      <c r="C67" s="177" t="s">
        <v>69</v>
      </c>
      <c r="D67" s="41"/>
      <c r="E67" s="41"/>
      <c r="F67" s="41"/>
      <c r="G67" s="41"/>
      <c r="H67" s="41"/>
      <c r="I67" s="41"/>
      <c r="J67" s="103">
        <f>J101</f>
        <v>0</v>
      </c>
      <c r="K67" s="41"/>
      <c r="L67" s="148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U67" s="18" t="s">
        <v>196</v>
      </c>
    </row>
    <row r="68" s="9" customFormat="1" ht="24.96" customHeight="1">
      <c r="A68" s="9"/>
      <c r="B68" s="178"/>
      <c r="C68" s="179"/>
      <c r="D68" s="180" t="s">
        <v>197</v>
      </c>
      <c r="E68" s="181"/>
      <c r="F68" s="181"/>
      <c r="G68" s="181"/>
      <c r="H68" s="181"/>
      <c r="I68" s="181"/>
      <c r="J68" s="182">
        <f>J102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4"/>
      <c r="C69" s="125"/>
      <c r="D69" s="185" t="s">
        <v>198</v>
      </c>
      <c r="E69" s="186"/>
      <c r="F69" s="186"/>
      <c r="G69" s="186"/>
      <c r="H69" s="186"/>
      <c r="I69" s="186"/>
      <c r="J69" s="187">
        <f>J103</f>
        <v>0</v>
      </c>
      <c r="K69" s="125"/>
      <c r="L69" s="18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4"/>
      <c r="C70" s="125"/>
      <c r="D70" s="185" t="s">
        <v>654</v>
      </c>
      <c r="E70" s="186"/>
      <c r="F70" s="186"/>
      <c r="G70" s="186"/>
      <c r="H70" s="186"/>
      <c r="I70" s="186"/>
      <c r="J70" s="187">
        <f>J108</f>
        <v>0</v>
      </c>
      <c r="K70" s="125"/>
      <c r="L70" s="18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4"/>
      <c r="C71" s="125"/>
      <c r="D71" s="185" t="s">
        <v>655</v>
      </c>
      <c r="E71" s="186"/>
      <c r="F71" s="186"/>
      <c r="G71" s="186"/>
      <c r="H71" s="186"/>
      <c r="I71" s="186"/>
      <c r="J71" s="187">
        <f>J128</f>
        <v>0</v>
      </c>
      <c r="K71" s="125"/>
      <c r="L71" s="18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4"/>
      <c r="C72" s="125"/>
      <c r="D72" s="185" t="s">
        <v>656</v>
      </c>
      <c r="E72" s="186"/>
      <c r="F72" s="186"/>
      <c r="G72" s="186"/>
      <c r="H72" s="186"/>
      <c r="I72" s="186"/>
      <c r="J72" s="187">
        <f>J131</f>
        <v>0</v>
      </c>
      <c r="K72" s="125"/>
      <c r="L72" s="18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4"/>
      <c r="C73" s="125"/>
      <c r="D73" s="185" t="s">
        <v>657</v>
      </c>
      <c r="E73" s="186"/>
      <c r="F73" s="186"/>
      <c r="G73" s="186"/>
      <c r="H73" s="186"/>
      <c r="I73" s="186"/>
      <c r="J73" s="187">
        <f>J146</f>
        <v>0</v>
      </c>
      <c r="K73" s="125"/>
      <c r="L73" s="18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4"/>
      <c r="C74" s="125"/>
      <c r="D74" s="185" t="s">
        <v>658</v>
      </c>
      <c r="E74" s="186"/>
      <c r="F74" s="186"/>
      <c r="G74" s="186"/>
      <c r="H74" s="186"/>
      <c r="I74" s="186"/>
      <c r="J74" s="187">
        <f>J157</f>
        <v>0</v>
      </c>
      <c r="K74" s="125"/>
      <c r="L74" s="18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4"/>
      <c r="C75" s="125"/>
      <c r="D75" s="185" t="s">
        <v>659</v>
      </c>
      <c r="E75" s="186"/>
      <c r="F75" s="186"/>
      <c r="G75" s="186"/>
      <c r="H75" s="186"/>
      <c r="I75" s="186"/>
      <c r="J75" s="187">
        <f>J170</f>
        <v>0</v>
      </c>
      <c r="K75" s="125"/>
      <c r="L75" s="188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4"/>
      <c r="C76" s="125"/>
      <c r="D76" s="185" t="s">
        <v>660</v>
      </c>
      <c r="E76" s="186"/>
      <c r="F76" s="186"/>
      <c r="G76" s="186"/>
      <c r="H76" s="186"/>
      <c r="I76" s="186"/>
      <c r="J76" s="187">
        <f>J181</f>
        <v>0</v>
      </c>
      <c r="K76" s="125"/>
      <c r="L76" s="188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4"/>
      <c r="C77" s="125"/>
      <c r="D77" s="185" t="s">
        <v>661</v>
      </c>
      <c r="E77" s="186"/>
      <c r="F77" s="186"/>
      <c r="G77" s="186"/>
      <c r="H77" s="186"/>
      <c r="I77" s="186"/>
      <c r="J77" s="187">
        <f>J209</f>
        <v>0</v>
      </c>
      <c r="K77" s="125"/>
      <c r="L77" s="188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2" customFormat="1" ht="21.84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48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60"/>
      <c r="C79" s="61"/>
      <c r="D79" s="61"/>
      <c r="E79" s="61"/>
      <c r="F79" s="61"/>
      <c r="G79" s="61"/>
      <c r="H79" s="61"/>
      <c r="I79" s="61"/>
      <c r="J79" s="61"/>
      <c r="K79" s="61"/>
      <c r="L79" s="148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3" s="2" customFormat="1" ht="6.96" customHeight="1">
      <c r="A83" s="39"/>
      <c r="B83" s="62"/>
      <c r="C83" s="63"/>
      <c r="D83" s="63"/>
      <c r="E83" s="63"/>
      <c r="F83" s="63"/>
      <c r="G83" s="63"/>
      <c r="H83" s="63"/>
      <c r="I83" s="63"/>
      <c r="J83" s="63"/>
      <c r="K83" s="63"/>
      <c r="L83" s="148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24.96" customHeight="1">
      <c r="A84" s="39"/>
      <c r="B84" s="40"/>
      <c r="C84" s="24" t="s">
        <v>212</v>
      </c>
      <c r="D84" s="41"/>
      <c r="E84" s="41"/>
      <c r="F84" s="41"/>
      <c r="G84" s="41"/>
      <c r="H84" s="41"/>
      <c r="I84" s="41"/>
      <c r="J84" s="41"/>
      <c r="K84" s="41"/>
      <c r="L84" s="148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8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16</v>
      </c>
      <c r="D86" s="41"/>
      <c r="E86" s="41"/>
      <c r="F86" s="41"/>
      <c r="G86" s="41"/>
      <c r="H86" s="41"/>
      <c r="I86" s="41"/>
      <c r="J86" s="41"/>
      <c r="K86" s="41"/>
      <c r="L86" s="148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172" t="str">
        <f>E7</f>
        <v>Oprava přejezdů v obvodu Správy tratí Ústí nad Labem pro r. 2022</v>
      </c>
      <c r="F87" s="33"/>
      <c r="G87" s="33"/>
      <c r="H87" s="33"/>
      <c r="I87" s="41"/>
      <c r="J87" s="41"/>
      <c r="K87" s="41"/>
      <c r="L87" s="148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" customFormat="1" ht="12" customHeight="1">
      <c r="B88" s="22"/>
      <c r="C88" s="33" t="s">
        <v>185</v>
      </c>
      <c r="D88" s="23"/>
      <c r="E88" s="23"/>
      <c r="F88" s="23"/>
      <c r="G88" s="23"/>
      <c r="H88" s="23"/>
      <c r="I88" s="23"/>
      <c r="J88" s="23"/>
      <c r="K88" s="23"/>
      <c r="L88" s="21"/>
    </row>
    <row r="89" s="1" customFormat="1" ht="16.5" customHeight="1">
      <c r="B89" s="22"/>
      <c r="C89" s="23"/>
      <c r="D89" s="23"/>
      <c r="E89" s="172" t="s">
        <v>507</v>
      </c>
      <c r="F89" s="23"/>
      <c r="G89" s="23"/>
      <c r="H89" s="23"/>
      <c r="I89" s="23"/>
      <c r="J89" s="23"/>
      <c r="K89" s="23"/>
      <c r="L89" s="21"/>
    </row>
    <row r="90" s="1" customFormat="1" ht="12" customHeight="1">
      <c r="B90" s="22"/>
      <c r="C90" s="33" t="s">
        <v>187</v>
      </c>
      <c r="D90" s="23"/>
      <c r="E90" s="23"/>
      <c r="F90" s="23"/>
      <c r="G90" s="23"/>
      <c r="H90" s="23"/>
      <c r="I90" s="23"/>
      <c r="J90" s="23"/>
      <c r="K90" s="23"/>
      <c r="L90" s="21"/>
    </row>
    <row r="91" s="2" customFormat="1" ht="16.5" customHeight="1">
      <c r="A91" s="39"/>
      <c r="B91" s="40"/>
      <c r="C91" s="41"/>
      <c r="D91" s="41"/>
      <c r="E91" s="173" t="s">
        <v>652</v>
      </c>
      <c r="F91" s="41"/>
      <c r="G91" s="41"/>
      <c r="H91" s="41"/>
      <c r="I91" s="41"/>
      <c r="J91" s="41"/>
      <c r="K91" s="41"/>
      <c r="L91" s="148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2" customHeight="1">
      <c r="A92" s="39"/>
      <c r="B92" s="40"/>
      <c r="C92" s="33" t="s">
        <v>189</v>
      </c>
      <c r="D92" s="41"/>
      <c r="E92" s="41"/>
      <c r="F92" s="41"/>
      <c r="G92" s="41"/>
      <c r="H92" s="41"/>
      <c r="I92" s="41"/>
      <c r="J92" s="41"/>
      <c r="K92" s="41"/>
      <c r="L92" s="148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6.5" customHeight="1">
      <c r="A93" s="39"/>
      <c r="B93" s="40"/>
      <c r="C93" s="41"/>
      <c r="D93" s="41"/>
      <c r="E93" s="70" t="str">
        <f>E13</f>
        <v>SO 3.1 - ZRN</v>
      </c>
      <c r="F93" s="41"/>
      <c r="G93" s="41"/>
      <c r="H93" s="41"/>
      <c r="I93" s="41"/>
      <c r="J93" s="41"/>
      <c r="K93" s="41"/>
      <c r="L93" s="148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148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2" customHeight="1">
      <c r="A95" s="39"/>
      <c r="B95" s="40"/>
      <c r="C95" s="33" t="s">
        <v>21</v>
      </c>
      <c r="D95" s="41"/>
      <c r="E95" s="41"/>
      <c r="F95" s="28" t="str">
        <f>F16</f>
        <v>Obvod ST Ústí n.L.</v>
      </c>
      <c r="G95" s="41"/>
      <c r="H95" s="41"/>
      <c r="I95" s="33" t="s">
        <v>23</v>
      </c>
      <c r="J95" s="73" t="str">
        <f>IF(J16="","",J16)</f>
        <v>31. 8. 2021</v>
      </c>
      <c r="K95" s="41"/>
      <c r="L95" s="148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6.96" customHeight="1">
      <c r="A96" s="39"/>
      <c r="B96" s="40"/>
      <c r="C96" s="41"/>
      <c r="D96" s="41"/>
      <c r="E96" s="41"/>
      <c r="F96" s="41"/>
      <c r="G96" s="41"/>
      <c r="H96" s="41"/>
      <c r="I96" s="41"/>
      <c r="J96" s="41"/>
      <c r="K96" s="41"/>
      <c r="L96" s="148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5.15" customHeight="1">
      <c r="A97" s="39"/>
      <c r="B97" s="40"/>
      <c r="C97" s="33" t="s">
        <v>25</v>
      </c>
      <c r="D97" s="41"/>
      <c r="E97" s="41"/>
      <c r="F97" s="28" t="str">
        <f>E19</f>
        <v>Správa železnic, státní organizace</v>
      </c>
      <c r="G97" s="41"/>
      <c r="H97" s="41"/>
      <c r="I97" s="33" t="s">
        <v>31</v>
      </c>
      <c r="J97" s="37" t="str">
        <f>E25</f>
        <v xml:space="preserve"> </v>
      </c>
      <c r="K97" s="41"/>
      <c r="L97" s="148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15.15" customHeight="1">
      <c r="A98" s="39"/>
      <c r="B98" s="40"/>
      <c r="C98" s="33" t="s">
        <v>29</v>
      </c>
      <c r="D98" s="41"/>
      <c r="E98" s="41"/>
      <c r="F98" s="28" t="str">
        <f>IF(E22="","",E22)</f>
        <v>Vyplň údaj</v>
      </c>
      <c r="G98" s="41"/>
      <c r="H98" s="41"/>
      <c r="I98" s="33" t="s">
        <v>33</v>
      </c>
      <c r="J98" s="37" t="str">
        <f>E28</f>
        <v>Jan Seemann</v>
      </c>
      <c r="K98" s="41"/>
      <c r="L98" s="148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10.32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148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11" customFormat="1" ht="29.28" customHeight="1">
      <c r="A100" s="189"/>
      <c r="B100" s="190"/>
      <c r="C100" s="191" t="s">
        <v>213</v>
      </c>
      <c r="D100" s="192" t="s">
        <v>56</v>
      </c>
      <c r="E100" s="192" t="s">
        <v>52</v>
      </c>
      <c r="F100" s="192" t="s">
        <v>53</v>
      </c>
      <c r="G100" s="192" t="s">
        <v>214</v>
      </c>
      <c r="H100" s="192" t="s">
        <v>215</v>
      </c>
      <c r="I100" s="192" t="s">
        <v>216</v>
      </c>
      <c r="J100" s="192" t="s">
        <v>195</v>
      </c>
      <c r="K100" s="193" t="s">
        <v>217</v>
      </c>
      <c r="L100" s="194"/>
      <c r="M100" s="93" t="s">
        <v>19</v>
      </c>
      <c r="N100" s="94" t="s">
        <v>41</v>
      </c>
      <c r="O100" s="94" t="s">
        <v>218</v>
      </c>
      <c r="P100" s="94" t="s">
        <v>219</v>
      </c>
      <c r="Q100" s="94" t="s">
        <v>220</v>
      </c>
      <c r="R100" s="94" t="s">
        <v>221</v>
      </c>
      <c r="S100" s="94" t="s">
        <v>222</v>
      </c>
      <c r="T100" s="95" t="s">
        <v>223</v>
      </c>
      <c r="U100" s="189"/>
      <c r="V100" s="189"/>
      <c r="W100" s="189"/>
      <c r="X100" s="189"/>
      <c r="Y100" s="189"/>
      <c r="Z100" s="189"/>
      <c r="AA100" s="189"/>
      <c r="AB100" s="189"/>
      <c r="AC100" s="189"/>
      <c r="AD100" s="189"/>
      <c r="AE100" s="189"/>
    </row>
    <row r="101" s="2" customFormat="1" ht="22.8" customHeight="1">
      <c r="A101" s="39"/>
      <c r="B101" s="40"/>
      <c r="C101" s="100" t="s">
        <v>224</v>
      </c>
      <c r="D101" s="41"/>
      <c r="E101" s="41"/>
      <c r="F101" s="41"/>
      <c r="G101" s="41"/>
      <c r="H101" s="41"/>
      <c r="I101" s="41"/>
      <c r="J101" s="195">
        <f>BK101</f>
        <v>0</v>
      </c>
      <c r="K101" s="41"/>
      <c r="L101" s="45"/>
      <c r="M101" s="96"/>
      <c r="N101" s="196"/>
      <c r="O101" s="97"/>
      <c r="P101" s="197">
        <f>P102</f>
        <v>0</v>
      </c>
      <c r="Q101" s="97"/>
      <c r="R101" s="197">
        <f>R102</f>
        <v>280.85625200000004</v>
      </c>
      <c r="S101" s="97"/>
      <c r="T101" s="198">
        <f>T102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70</v>
      </c>
      <c r="AU101" s="18" t="s">
        <v>196</v>
      </c>
      <c r="BK101" s="199">
        <f>BK102</f>
        <v>0</v>
      </c>
    </row>
    <row r="102" s="12" customFormat="1" ht="25.92" customHeight="1">
      <c r="A102" s="12"/>
      <c r="B102" s="200"/>
      <c r="C102" s="201"/>
      <c r="D102" s="202" t="s">
        <v>70</v>
      </c>
      <c r="E102" s="203" t="s">
        <v>225</v>
      </c>
      <c r="F102" s="203" t="s">
        <v>226</v>
      </c>
      <c r="G102" s="201"/>
      <c r="H102" s="201"/>
      <c r="I102" s="204"/>
      <c r="J102" s="205">
        <f>BK102</f>
        <v>0</v>
      </c>
      <c r="K102" s="201"/>
      <c r="L102" s="206"/>
      <c r="M102" s="207"/>
      <c r="N102" s="208"/>
      <c r="O102" s="208"/>
      <c r="P102" s="209">
        <f>P103+P108+P128+P131+P146+P157+P170+P181+P209</f>
        <v>0</v>
      </c>
      <c r="Q102" s="208"/>
      <c r="R102" s="209">
        <f>R103+R108+R128+R131+R146+R157+R170+R181+R209</f>
        <v>280.85625200000004</v>
      </c>
      <c r="S102" s="208"/>
      <c r="T102" s="210">
        <f>T103+T108+T128+T131+T146+T157+T170+T181+T209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11" t="s">
        <v>75</v>
      </c>
      <c r="AT102" s="212" t="s">
        <v>70</v>
      </c>
      <c r="AU102" s="212" t="s">
        <v>71</v>
      </c>
      <c r="AY102" s="211" t="s">
        <v>227</v>
      </c>
      <c r="BK102" s="213">
        <f>BK103+BK108+BK128+BK131+BK146+BK157+BK170+BK181+BK209</f>
        <v>0</v>
      </c>
    </row>
    <row r="103" s="12" customFormat="1" ht="22.8" customHeight="1">
      <c r="A103" s="12"/>
      <c r="B103" s="200"/>
      <c r="C103" s="201"/>
      <c r="D103" s="202" t="s">
        <v>70</v>
      </c>
      <c r="E103" s="214" t="s">
        <v>75</v>
      </c>
      <c r="F103" s="214" t="s">
        <v>228</v>
      </c>
      <c r="G103" s="201"/>
      <c r="H103" s="201"/>
      <c r="I103" s="204"/>
      <c r="J103" s="215">
        <f>BK103</f>
        <v>0</v>
      </c>
      <c r="K103" s="201"/>
      <c r="L103" s="206"/>
      <c r="M103" s="207"/>
      <c r="N103" s="208"/>
      <c r="O103" s="208"/>
      <c r="P103" s="209">
        <f>SUM(P104:P107)</f>
        <v>0</v>
      </c>
      <c r="Q103" s="208"/>
      <c r="R103" s="209">
        <f>SUM(R104:R107)</f>
        <v>0</v>
      </c>
      <c r="S103" s="208"/>
      <c r="T103" s="210">
        <f>SUM(T104:T107)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11" t="s">
        <v>75</v>
      </c>
      <c r="AT103" s="212" t="s">
        <v>70</v>
      </c>
      <c r="AU103" s="212" t="s">
        <v>75</v>
      </c>
      <c r="AY103" s="211" t="s">
        <v>227</v>
      </c>
      <c r="BK103" s="213">
        <f>SUM(BK104:BK107)</f>
        <v>0</v>
      </c>
    </row>
    <row r="104" s="2" customFormat="1" ht="24.15" customHeight="1">
      <c r="A104" s="39"/>
      <c r="B104" s="40"/>
      <c r="C104" s="216" t="s">
        <v>75</v>
      </c>
      <c r="D104" s="216" t="s">
        <v>229</v>
      </c>
      <c r="E104" s="217" t="s">
        <v>230</v>
      </c>
      <c r="F104" s="218" t="s">
        <v>231</v>
      </c>
      <c r="G104" s="219" t="s">
        <v>180</v>
      </c>
      <c r="H104" s="220">
        <v>18</v>
      </c>
      <c r="I104" s="221"/>
      <c r="J104" s="222">
        <f>ROUND(I104*H104,2)</f>
        <v>0</v>
      </c>
      <c r="K104" s="218" t="s">
        <v>232</v>
      </c>
      <c r="L104" s="45"/>
      <c r="M104" s="223" t="s">
        <v>19</v>
      </c>
      <c r="N104" s="224" t="s">
        <v>42</v>
      </c>
      <c r="O104" s="85"/>
      <c r="P104" s="225">
        <f>O104*H104</f>
        <v>0</v>
      </c>
      <c r="Q104" s="225">
        <v>0</v>
      </c>
      <c r="R104" s="225">
        <f>Q104*H104</f>
        <v>0</v>
      </c>
      <c r="S104" s="225">
        <v>0</v>
      </c>
      <c r="T104" s="226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7" t="s">
        <v>122</v>
      </c>
      <c r="AT104" s="227" t="s">
        <v>229</v>
      </c>
      <c r="AU104" s="227" t="s">
        <v>79</v>
      </c>
      <c r="AY104" s="18" t="s">
        <v>227</v>
      </c>
      <c r="BE104" s="228">
        <f>IF(N104="základní",J104,0)</f>
        <v>0</v>
      </c>
      <c r="BF104" s="228">
        <f>IF(N104="snížená",J104,0)</f>
        <v>0</v>
      </c>
      <c r="BG104" s="228">
        <f>IF(N104="zákl. přenesená",J104,0)</f>
        <v>0</v>
      </c>
      <c r="BH104" s="228">
        <f>IF(N104="sníž. přenesená",J104,0)</f>
        <v>0</v>
      </c>
      <c r="BI104" s="228">
        <f>IF(N104="nulová",J104,0)</f>
        <v>0</v>
      </c>
      <c r="BJ104" s="18" t="s">
        <v>75</v>
      </c>
      <c r="BK104" s="228">
        <f>ROUND(I104*H104,2)</f>
        <v>0</v>
      </c>
      <c r="BL104" s="18" t="s">
        <v>122</v>
      </c>
      <c r="BM104" s="227" t="s">
        <v>662</v>
      </c>
    </row>
    <row r="105" s="13" customFormat="1">
      <c r="A105" s="13"/>
      <c r="B105" s="234"/>
      <c r="C105" s="235"/>
      <c r="D105" s="229" t="s">
        <v>242</v>
      </c>
      <c r="E105" s="236" t="s">
        <v>19</v>
      </c>
      <c r="F105" s="237" t="s">
        <v>663</v>
      </c>
      <c r="G105" s="235"/>
      <c r="H105" s="238">
        <v>10.5</v>
      </c>
      <c r="I105" s="239"/>
      <c r="J105" s="235"/>
      <c r="K105" s="235"/>
      <c r="L105" s="240"/>
      <c r="M105" s="241"/>
      <c r="N105" s="242"/>
      <c r="O105" s="242"/>
      <c r="P105" s="242"/>
      <c r="Q105" s="242"/>
      <c r="R105" s="242"/>
      <c r="S105" s="242"/>
      <c r="T105" s="24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4" t="s">
        <v>242</v>
      </c>
      <c r="AU105" s="244" t="s">
        <v>79</v>
      </c>
      <c r="AV105" s="13" t="s">
        <v>79</v>
      </c>
      <c r="AW105" s="13" t="s">
        <v>32</v>
      </c>
      <c r="AX105" s="13" t="s">
        <v>71</v>
      </c>
      <c r="AY105" s="244" t="s">
        <v>227</v>
      </c>
    </row>
    <row r="106" s="13" customFormat="1">
      <c r="A106" s="13"/>
      <c r="B106" s="234"/>
      <c r="C106" s="235"/>
      <c r="D106" s="229" t="s">
        <v>242</v>
      </c>
      <c r="E106" s="236" t="s">
        <v>19</v>
      </c>
      <c r="F106" s="237" t="s">
        <v>664</v>
      </c>
      <c r="G106" s="235"/>
      <c r="H106" s="238">
        <v>7.5</v>
      </c>
      <c r="I106" s="239"/>
      <c r="J106" s="235"/>
      <c r="K106" s="235"/>
      <c r="L106" s="240"/>
      <c r="M106" s="241"/>
      <c r="N106" s="242"/>
      <c r="O106" s="242"/>
      <c r="P106" s="242"/>
      <c r="Q106" s="242"/>
      <c r="R106" s="242"/>
      <c r="S106" s="242"/>
      <c r="T106" s="24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4" t="s">
        <v>242</v>
      </c>
      <c r="AU106" s="244" t="s">
        <v>79</v>
      </c>
      <c r="AV106" s="13" t="s">
        <v>79</v>
      </c>
      <c r="AW106" s="13" t="s">
        <v>32</v>
      </c>
      <c r="AX106" s="13" t="s">
        <v>71</v>
      </c>
      <c r="AY106" s="244" t="s">
        <v>227</v>
      </c>
    </row>
    <row r="107" s="14" customFormat="1">
      <c r="A107" s="14"/>
      <c r="B107" s="245"/>
      <c r="C107" s="246"/>
      <c r="D107" s="229" t="s">
        <v>242</v>
      </c>
      <c r="E107" s="247" t="s">
        <v>19</v>
      </c>
      <c r="F107" s="248" t="s">
        <v>244</v>
      </c>
      <c r="G107" s="246"/>
      <c r="H107" s="249">
        <v>18</v>
      </c>
      <c r="I107" s="250"/>
      <c r="J107" s="246"/>
      <c r="K107" s="246"/>
      <c r="L107" s="251"/>
      <c r="M107" s="252"/>
      <c r="N107" s="253"/>
      <c r="O107" s="253"/>
      <c r="P107" s="253"/>
      <c r="Q107" s="253"/>
      <c r="R107" s="253"/>
      <c r="S107" s="253"/>
      <c r="T107" s="25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5" t="s">
        <v>242</v>
      </c>
      <c r="AU107" s="255" t="s">
        <v>79</v>
      </c>
      <c r="AV107" s="14" t="s">
        <v>122</v>
      </c>
      <c r="AW107" s="14" t="s">
        <v>32</v>
      </c>
      <c r="AX107" s="14" t="s">
        <v>75</v>
      </c>
      <c r="AY107" s="255" t="s">
        <v>227</v>
      </c>
    </row>
    <row r="108" s="12" customFormat="1" ht="22.8" customHeight="1">
      <c r="A108" s="12"/>
      <c r="B108" s="200"/>
      <c r="C108" s="201"/>
      <c r="D108" s="202" t="s">
        <v>70</v>
      </c>
      <c r="E108" s="214" t="s">
        <v>79</v>
      </c>
      <c r="F108" s="214" t="s">
        <v>245</v>
      </c>
      <c r="G108" s="201"/>
      <c r="H108" s="201"/>
      <c r="I108" s="204"/>
      <c r="J108" s="215">
        <f>BK108</f>
        <v>0</v>
      </c>
      <c r="K108" s="201"/>
      <c r="L108" s="206"/>
      <c r="M108" s="207"/>
      <c r="N108" s="208"/>
      <c r="O108" s="208"/>
      <c r="P108" s="209">
        <f>SUM(P109:P127)</f>
        <v>0</v>
      </c>
      <c r="Q108" s="208"/>
      <c r="R108" s="209">
        <f>SUM(R109:R127)</f>
        <v>0</v>
      </c>
      <c r="S108" s="208"/>
      <c r="T108" s="210">
        <f>SUM(T109:T127)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11" t="s">
        <v>75</v>
      </c>
      <c r="AT108" s="212" t="s">
        <v>70</v>
      </c>
      <c r="AU108" s="212" t="s">
        <v>75</v>
      </c>
      <c r="AY108" s="211" t="s">
        <v>227</v>
      </c>
      <c r="BK108" s="213">
        <f>SUM(BK109:BK127)</f>
        <v>0</v>
      </c>
    </row>
    <row r="109" s="2" customFormat="1" ht="33" customHeight="1">
      <c r="A109" s="39"/>
      <c r="B109" s="40"/>
      <c r="C109" s="216" t="s">
        <v>79</v>
      </c>
      <c r="D109" s="216" t="s">
        <v>229</v>
      </c>
      <c r="E109" s="217" t="s">
        <v>246</v>
      </c>
      <c r="F109" s="218" t="s">
        <v>247</v>
      </c>
      <c r="G109" s="219" t="s">
        <v>172</v>
      </c>
      <c r="H109" s="220">
        <v>25</v>
      </c>
      <c r="I109" s="221"/>
      <c r="J109" s="222">
        <f>ROUND(I109*H109,2)</f>
        <v>0</v>
      </c>
      <c r="K109" s="218" t="s">
        <v>232</v>
      </c>
      <c r="L109" s="45"/>
      <c r="M109" s="223" t="s">
        <v>19</v>
      </c>
      <c r="N109" s="224" t="s">
        <v>42</v>
      </c>
      <c r="O109" s="85"/>
      <c r="P109" s="225">
        <f>O109*H109</f>
        <v>0</v>
      </c>
      <c r="Q109" s="225">
        <v>0</v>
      </c>
      <c r="R109" s="225">
        <f>Q109*H109</f>
        <v>0</v>
      </c>
      <c r="S109" s="225">
        <v>0</v>
      </c>
      <c r="T109" s="226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7" t="s">
        <v>122</v>
      </c>
      <c r="AT109" s="227" t="s">
        <v>229</v>
      </c>
      <c r="AU109" s="227" t="s">
        <v>79</v>
      </c>
      <c r="AY109" s="18" t="s">
        <v>227</v>
      </c>
      <c r="BE109" s="228">
        <f>IF(N109="základní",J109,0)</f>
        <v>0</v>
      </c>
      <c r="BF109" s="228">
        <f>IF(N109="snížená",J109,0)</f>
        <v>0</v>
      </c>
      <c r="BG109" s="228">
        <f>IF(N109="zákl. přenesená",J109,0)</f>
        <v>0</v>
      </c>
      <c r="BH109" s="228">
        <f>IF(N109="sníž. přenesená",J109,0)</f>
        <v>0</v>
      </c>
      <c r="BI109" s="228">
        <f>IF(N109="nulová",J109,0)</f>
        <v>0</v>
      </c>
      <c r="BJ109" s="18" t="s">
        <v>75</v>
      </c>
      <c r="BK109" s="228">
        <f>ROUND(I109*H109,2)</f>
        <v>0</v>
      </c>
      <c r="BL109" s="18" t="s">
        <v>122</v>
      </c>
      <c r="BM109" s="227" t="s">
        <v>665</v>
      </c>
    </row>
    <row r="110" s="13" customFormat="1">
      <c r="A110" s="13"/>
      <c r="B110" s="234"/>
      <c r="C110" s="235"/>
      <c r="D110" s="229" t="s">
        <v>242</v>
      </c>
      <c r="E110" s="236" t="s">
        <v>19</v>
      </c>
      <c r="F110" s="237" t="s">
        <v>666</v>
      </c>
      <c r="G110" s="235"/>
      <c r="H110" s="238">
        <v>25</v>
      </c>
      <c r="I110" s="239"/>
      <c r="J110" s="235"/>
      <c r="K110" s="235"/>
      <c r="L110" s="240"/>
      <c r="M110" s="241"/>
      <c r="N110" s="242"/>
      <c r="O110" s="242"/>
      <c r="P110" s="242"/>
      <c r="Q110" s="242"/>
      <c r="R110" s="242"/>
      <c r="S110" s="242"/>
      <c r="T110" s="24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4" t="s">
        <v>242</v>
      </c>
      <c r="AU110" s="244" t="s">
        <v>79</v>
      </c>
      <c r="AV110" s="13" t="s">
        <v>79</v>
      </c>
      <c r="AW110" s="13" t="s">
        <v>32</v>
      </c>
      <c r="AX110" s="13" t="s">
        <v>71</v>
      </c>
      <c r="AY110" s="244" t="s">
        <v>227</v>
      </c>
    </row>
    <row r="111" s="14" customFormat="1">
      <c r="A111" s="14"/>
      <c r="B111" s="245"/>
      <c r="C111" s="246"/>
      <c r="D111" s="229" t="s">
        <v>242</v>
      </c>
      <c r="E111" s="247" t="s">
        <v>175</v>
      </c>
      <c r="F111" s="248" t="s">
        <v>244</v>
      </c>
      <c r="G111" s="246"/>
      <c r="H111" s="249">
        <v>25</v>
      </c>
      <c r="I111" s="250"/>
      <c r="J111" s="246"/>
      <c r="K111" s="246"/>
      <c r="L111" s="251"/>
      <c r="M111" s="252"/>
      <c r="N111" s="253"/>
      <c r="O111" s="253"/>
      <c r="P111" s="253"/>
      <c r="Q111" s="253"/>
      <c r="R111" s="253"/>
      <c r="S111" s="253"/>
      <c r="T111" s="25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5" t="s">
        <v>242</v>
      </c>
      <c r="AU111" s="255" t="s">
        <v>79</v>
      </c>
      <c r="AV111" s="14" t="s">
        <v>122</v>
      </c>
      <c r="AW111" s="14" t="s">
        <v>32</v>
      </c>
      <c r="AX111" s="14" t="s">
        <v>75</v>
      </c>
      <c r="AY111" s="255" t="s">
        <v>227</v>
      </c>
    </row>
    <row r="112" s="2" customFormat="1" ht="33" customHeight="1">
      <c r="A112" s="39"/>
      <c r="B112" s="40"/>
      <c r="C112" s="216" t="s">
        <v>87</v>
      </c>
      <c r="D112" s="216" t="s">
        <v>229</v>
      </c>
      <c r="E112" s="217" t="s">
        <v>251</v>
      </c>
      <c r="F112" s="218" t="s">
        <v>252</v>
      </c>
      <c r="G112" s="219" t="s">
        <v>172</v>
      </c>
      <c r="H112" s="220">
        <v>52</v>
      </c>
      <c r="I112" s="221"/>
      <c r="J112" s="222">
        <f>ROUND(I112*H112,2)</f>
        <v>0</v>
      </c>
      <c r="K112" s="218" t="s">
        <v>232</v>
      </c>
      <c r="L112" s="45"/>
      <c r="M112" s="223" t="s">
        <v>19</v>
      </c>
      <c r="N112" s="224" t="s">
        <v>42</v>
      </c>
      <c r="O112" s="85"/>
      <c r="P112" s="225">
        <f>O112*H112</f>
        <v>0</v>
      </c>
      <c r="Q112" s="225">
        <v>0</v>
      </c>
      <c r="R112" s="225">
        <f>Q112*H112</f>
        <v>0</v>
      </c>
      <c r="S112" s="225">
        <v>0</v>
      </c>
      <c r="T112" s="226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7" t="s">
        <v>122</v>
      </c>
      <c r="AT112" s="227" t="s">
        <v>229</v>
      </c>
      <c r="AU112" s="227" t="s">
        <v>79</v>
      </c>
      <c r="AY112" s="18" t="s">
        <v>227</v>
      </c>
      <c r="BE112" s="228">
        <f>IF(N112="základní",J112,0)</f>
        <v>0</v>
      </c>
      <c r="BF112" s="228">
        <f>IF(N112="snížená",J112,0)</f>
        <v>0</v>
      </c>
      <c r="BG112" s="228">
        <f>IF(N112="zákl. přenesená",J112,0)</f>
        <v>0</v>
      </c>
      <c r="BH112" s="228">
        <f>IF(N112="sníž. přenesená",J112,0)</f>
        <v>0</v>
      </c>
      <c r="BI112" s="228">
        <f>IF(N112="nulová",J112,0)</f>
        <v>0</v>
      </c>
      <c r="BJ112" s="18" t="s">
        <v>75</v>
      </c>
      <c r="BK112" s="228">
        <f>ROUND(I112*H112,2)</f>
        <v>0</v>
      </c>
      <c r="BL112" s="18" t="s">
        <v>122</v>
      </c>
      <c r="BM112" s="227" t="s">
        <v>667</v>
      </c>
    </row>
    <row r="113" s="13" customFormat="1">
      <c r="A113" s="13"/>
      <c r="B113" s="234"/>
      <c r="C113" s="235"/>
      <c r="D113" s="229" t="s">
        <v>242</v>
      </c>
      <c r="E113" s="236" t="s">
        <v>19</v>
      </c>
      <c r="F113" s="237" t="s">
        <v>668</v>
      </c>
      <c r="G113" s="235"/>
      <c r="H113" s="238">
        <v>22</v>
      </c>
      <c r="I113" s="239"/>
      <c r="J113" s="235"/>
      <c r="K113" s="235"/>
      <c r="L113" s="240"/>
      <c r="M113" s="241"/>
      <c r="N113" s="242"/>
      <c r="O113" s="242"/>
      <c r="P113" s="242"/>
      <c r="Q113" s="242"/>
      <c r="R113" s="242"/>
      <c r="S113" s="242"/>
      <c r="T113" s="24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4" t="s">
        <v>242</v>
      </c>
      <c r="AU113" s="244" t="s">
        <v>79</v>
      </c>
      <c r="AV113" s="13" t="s">
        <v>79</v>
      </c>
      <c r="AW113" s="13" t="s">
        <v>32</v>
      </c>
      <c r="AX113" s="13" t="s">
        <v>71</v>
      </c>
      <c r="AY113" s="244" t="s">
        <v>227</v>
      </c>
    </row>
    <row r="114" s="13" customFormat="1">
      <c r="A114" s="13"/>
      <c r="B114" s="234"/>
      <c r="C114" s="235"/>
      <c r="D114" s="229" t="s">
        <v>242</v>
      </c>
      <c r="E114" s="236" t="s">
        <v>19</v>
      </c>
      <c r="F114" s="237" t="s">
        <v>669</v>
      </c>
      <c r="G114" s="235"/>
      <c r="H114" s="238">
        <v>30</v>
      </c>
      <c r="I114" s="239"/>
      <c r="J114" s="235"/>
      <c r="K114" s="235"/>
      <c r="L114" s="240"/>
      <c r="M114" s="241"/>
      <c r="N114" s="242"/>
      <c r="O114" s="242"/>
      <c r="P114" s="242"/>
      <c r="Q114" s="242"/>
      <c r="R114" s="242"/>
      <c r="S114" s="242"/>
      <c r="T114" s="24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4" t="s">
        <v>242</v>
      </c>
      <c r="AU114" s="244" t="s">
        <v>79</v>
      </c>
      <c r="AV114" s="13" t="s">
        <v>79</v>
      </c>
      <c r="AW114" s="13" t="s">
        <v>32</v>
      </c>
      <c r="AX114" s="13" t="s">
        <v>71</v>
      </c>
      <c r="AY114" s="244" t="s">
        <v>227</v>
      </c>
    </row>
    <row r="115" s="14" customFormat="1">
      <c r="A115" s="14"/>
      <c r="B115" s="245"/>
      <c r="C115" s="246"/>
      <c r="D115" s="229" t="s">
        <v>242</v>
      </c>
      <c r="E115" s="247" t="s">
        <v>170</v>
      </c>
      <c r="F115" s="248" t="s">
        <v>244</v>
      </c>
      <c r="G115" s="246"/>
      <c r="H115" s="249">
        <v>52</v>
      </c>
      <c r="I115" s="250"/>
      <c r="J115" s="246"/>
      <c r="K115" s="246"/>
      <c r="L115" s="251"/>
      <c r="M115" s="252"/>
      <c r="N115" s="253"/>
      <c r="O115" s="253"/>
      <c r="P115" s="253"/>
      <c r="Q115" s="253"/>
      <c r="R115" s="253"/>
      <c r="S115" s="253"/>
      <c r="T115" s="25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5" t="s">
        <v>242</v>
      </c>
      <c r="AU115" s="255" t="s">
        <v>79</v>
      </c>
      <c r="AV115" s="14" t="s">
        <v>122</v>
      </c>
      <c r="AW115" s="14" t="s">
        <v>32</v>
      </c>
      <c r="AX115" s="14" t="s">
        <v>75</v>
      </c>
      <c r="AY115" s="255" t="s">
        <v>227</v>
      </c>
    </row>
    <row r="116" s="2" customFormat="1" ht="37.8" customHeight="1">
      <c r="A116" s="39"/>
      <c r="B116" s="40"/>
      <c r="C116" s="216" t="s">
        <v>122</v>
      </c>
      <c r="D116" s="216" t="s">
        <v>229</v>
      </c>
      <c r="E116" s="217" t="s">
        <v>670</v>
      </c>
      <c r="F116" s="218" t="s">
        <v>671</v>
      </c>
      <c r="G116" s="219" t="s">
        <v>168</v>
      </c>
      <c r="H116" s="220">
        <v>5.2800000000000002</v>
      </c>
      <c r="I116" s="221"/>
      <c r="J116" s="222">
        <f>ROUND(I116*H116,2)</f>
        <v>0</v>
      </c>
      <c r="K116" s="218" t="s">
        <v>232</v>
      </c>
      <c r="L116" s="45"/>
      <c r="M116" s="223" t="s">
        <v>19</v>
      </c>
      <c r="N116" s="224" t="s">
        <v>42</v>
      </c>
      <c r="O116" s="85"/>
      <c r="P116" s="225">
        <f>O116*H116</f>
        <v>0</v>
      </c>
      <c r="Q116" s="225">
        <v>0</v>
      </c>
      <c r="R116" s="225">
        <f>Q116*H116</f>
        <v>0</v>
      </c>
      <c r="S116" s="225">
        <v>0</v>
      </c>
      <c r="T116" s="226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7" t="s">
        <v>122</v>
      </c>
      <c r="AT116" s="227" t="s">
        <v>229</v>
      </c>
      <c r="AU116" s="227" t="s">
        <v>79</v>
      </c>
      <c r="AY116" s="18" t="s">
        <v>227</v>
      </c>
      <c r="BE116" s="228">
        <f>IF(N116="základní",J116,0)</f>
        <v>0</v>
      </c>
      <c r="BF116" s="228">
        <f>IF(N116="snížená",J116,0)</f>
        <v>0</v>
      </c>
      <c r="BG116" s="228">
        <f>IF(N116="zákl. přenesená",J116,0)</f>
        <v>0</v>
      </c>
      <c r="BH116" s="228">
        <f>IF(N116="sníž. přenesená",J116,0)</f>
        <v>0</v>
      </c>
      <c r="BI116" s="228">
        <f>IF(N116="nulová",J116,0)</f>
        <v>0</v>
      </c>
      <c r="BJ116" s="18" t="s">
        <v>75</v>
      </c>
      <c r="BK116" s="228">
        <f>ROUND(I116*H116,2)</f>
        <v>0</v>
      </c>
      <c r="BL116" s="18" t="s">
        <v>122</v>
      </c>
      <c r="BM116" s="227" t="s">
        <v>672</v>
      </c>
    </row>
    <row r="117" s="13" customFormat="1">
      <c r="A117" s="13"/>
      <c r="B117" s="234"/>
      <c r="C117" s="235"/>
      <c r="D117" s="229" t="s">
        <v>242</v>
      </c>
      <c r="E117" s="236" t="s">
        <v>673</v>
      </c>
      <c r="F117" s="237" t="s">
        <v>674</v>
      </c>
      <c r="G117" s="235"/>
      <c r="H117" s="238">
        <v>5.2800000000000002</v>
      </c>
      <c r="I117" s="239"/>
      <c r="J117" s="235"/>
      <c r="K117" s="235"/>
      <c r="L117" s="240"/>
      <c r="M117" s="241"/>
      <c r="N117" s="242"/>
      <c r="O117" s="242"/>
      <c r="P117" s="242"/>
      <c r="Q117" s="242"/>
      <c r="R117" s="242"/>
      <c r="S117" s="242"/>
      <c r="T117" s="24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4" t="s">
        <v>242</v>
      </c>
      <c r="AU117" s="244" t="s">
        <v>79</v>
      </c>
      <c r="AV117" s="13" t="s">
        <v>79</v>
      </c>
      <c r="AW117" s="13" t="s">
        <v>32</v>
      </c>
      <c r="AX117" s="13" t="s">
        <v>75</v>
      </c>
      <c r="AY117" s="244" t="s">
        <v>227</v>
      </c>
    </row>
    <row r="118" s="2" customFormat="1" ht="62.7" customHeight="1">
      <c r="A118" s="39"/>
      <c r="B118" s="40"/>
      <c r="C118" s="216" t="s">
        <v>134</v>
      </c>
      <c r="D118" s="216" t="s">
        <v>229</v>
      </c>
      <c r="E118" s="217" t="s">
        <v>257</v>
      </c>
      <c r="F118" s="218" t="s">
        <v>258</v>
      </c>
      <c r="G118" s="219" t="s">
        <v>259</v>
      </c>
      <c r="H118" s="220">
        <v>29.942</v>
      </c>
      <c r="I118" s="221"/>
      <c r="J118" s="222">
        <f>ROUND(I118*H118,2)</f>
        <v>0</v>
      </c>
      <c r="K118" s="218" t="s">
        <v>232</v>
      </c>
      <c r="L118" s="45"/>
      <c r="M118" s="223" t="s">
        <v>19</v>
      </c>
      <c r="N118" s="224" t="s">
        <v>42</v>
      </c>
      <c r="O118" s="85"/>
      <c r="P118" s="225">
        <f>O118*H118</f>
        <v>0</v>
      </c>
      <c r="Q118" s="225">
        <v>0</v>
      </c>
      <c r="R118" s="225">
        <f>Q118*H118</f>
        <v>0</v>
      </c>
      <c r="S118" s="225">
        <v>0</v>
      </c>
      <c r="T118" s="226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7" t="s">
        <v>233</v>
      </c>
      <c r="AT118" s="227" t="s">
        <v>229</v>
      </c>
      <c r="AU118" s="227" t="s">
        <v>79</v>
      </c>
      <c r="AY118" s="18" t="s">
        <v>227</v>
      </c>
      <c r="BE118" s="228">
        <f>IF(N118="základní",J118,0)</f>
        <v>0</v>
      </c>
      <c r="BF118" s="228">
        <f>IF(N118="snížená",J118,0)</f>
        <v>0</v>
      </c>
      <c r="BG118" s="228">
        <f>IF(N118="zákl. přenesená",J118,0)</f>
        <v>0</v>
      </c>
      <c r="BH118" s="228">
        <f>IF(N118="sníž. přenesená",J118,0)</f>
        <v>0</v>
      </c>
      <c r="BI118" s="228">
        <f>IF(N118="nulová",J118,0)</f>
        <v>0</v>
      </c>
      <c r="BJ118" s="18" t="s">
        <v>75</v>
      </c>
      <c r="BK118" s="228">
        <f>ROUND(I118*H118,2)</f>
        <v>0</v>
      </c>
      <c r="BL118" s="18" t="s">
        <v>233</v>
      </c>
      <c r="BM118" s="227" t="s">
        <v>675</v>
      </c>
    </row>
    <row r="119" s="13" customFormat="1">
      <c r="A119" s="13"/>
      <c r="B119" s="234"/>
      <c r="C119" s="235"/>
      <c r="D119" s="229" t="s">
        <v>242</v>
      </c>
      <c r="E119" s="236" t="s">
        <v>19</v>
      </c>
      <c r="F119" s="237" t="s">
        <v>676</v>
      </c>
      <c r="G119" s="235"/>
      <c r="H119" s="238">
        <v>17.16</v>
      </c>
      <c r="I119" s="239"/>
      <c r="J119" s="235"/>
      <c r="K119" s="235"/>
      <c r="L119" s="240"/>
      <c r="M119" s="241"/>
      <c r="N119" s="242"/>
      <c r="O119" s="242"/>
      <c r="P119" s="242"/>
      <c r="Q119" s="242"/>
      <c r="R119" s="242"/>
      <c r="S119" s="242"/>
      <c r="T119" s="24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4" t="s">
        <v>242</v>
      </c>
      <c r="AU119" s="244" t="s">
        <v>79</v>
      </c>
      <c r="AV119" s="13" t="s">
        <v>79</v>
      </c>
      <c r="AW119" s="13" t="s">
        <v>32</v>
      </c>
      <c r="AX119" s="13" t="s">
        <v>71</v>
      </c>
      <c r="AY119" s="244" t="s">
        <v>227</v>
      </c>
    </row>
    <row r="120" s="13" customFormat="1">
      <c r="A120" s="13"/>
      <c r="B120" s="234"/>
      <c r="C120" s="235"/>
      <c r="D120" s="229" t="s">
        <v>242</v>
      </c>
      <c r="E120" s="236" t="s">
        <v>19</v>
      </c>
      <c r="F120" s="237" t="s">
        <v>263</v>
      </c>
      <c r="G120" s="235"/>
      <c r="H120" s="238">
        <v>2.75</v>
      </c>
      <c r="I120" s="239"/>
      <c r="J120" s="235"/>
      <c r="K120" s="235"/>
      <c r="L120" s="240"/>
      <c r="M120" s="241"/>
      <c r="N120" s="242"/>
      <c r="O120" s="242"/>
      <c r="P120" s="242"/>
      <c r="Q120" s="242"/>
      <c r="R120" s="242"/>
      <c r="S120" s="242"/>
      <c r="T120" s="24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4" t="s">
        <v>242</v>
      </c>
      <c r="AU120" s="244" t="s">
        <v>79</v>
      </c>
      <c r="AV120" s="13" t="s">
        <v>79</v>
      </c>
      <c r="AW120" s="13" t="s">
        <v>32</v>
      </c>
      <c r="AX120" s="13" t="s">
        <v>71</v>
      </c>
      <c r="AY120" s="244" t="s">
        <v>227</v>
      </c>
    </row>
    <row r="121" s="13" customFormat="1">
      <c r="A121" s="13"/>
      <c r="B121" s="234"/>
      <c r="C121" s="235"/>
      <c r="D121" s="229" t="s">
        <v>242</v>
      </c>
      <c r="E121" s="236" t="s">
        <v>19</v>
      </c>
      <c r="F121" s="237" t="s">
        <v>677</v>
      </c>
      <c r="G121" s="235"/>
      <c r="H121" s="238">
        <v>10.032</v>
      </c>
      <c r="I121" s="239"/>
      <c r="J121" s="235"/>
      <c r="K121" s="235"/>
      <c r="L121" s="240"/>
      <c r="M121" s="241"/>
      <c r="N121" s="242"/>
      <c r="O121" s="242"/>
      <c r="P121" s="242"/>
      <c r="Q121" s="242"/>
      <c r="R121" s="242"/>
      <c r="S121" s="242"/>
      <c r="T121" s="24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4" t="s">
        <v>242</v>
      </c>
      <c r="AU121" s="244" t="s">
        <v>79</v>
      </c>
      <c r="AV121" s="13" t="s">
        <v>79</v>
      </c>
      <c r="AW121" s="13" t="s">
        <v>32</v>
      </c>
      <c r="AX121" s="13" t="s">
        <v>71</v>
      </c>
      <c r="AY121" s="244" t="s">
        <v>227</v>
      </c>
    </row>
    <row r="122" s="14" customFormat="1">
      <c r="A122" s="14"/>
      <c r="B122" s="245"/>
      <c r="C122" s="246"/>
      <c r="D122" s="229" t="s">
        <v>242</v>
      </c>
      <c r="E122" s="247" t="s">
        <v>19</v>
      </c>
      <c r="F122" s="248" t="s">
        <v>244</v>
      </c>
      <c r="G122" s="246"/>
      <c r="H122" s="249">
        <v>29.942</v>
      </c>
      <c r="I122" s="250"/>
      <c r="J122" s="246"/>
      <c r="K122" s="246"/>
      <c r="L122" s="251"/>
      <c r="M122" s="252"/>
      <c r="N122" s="253"/>
      <c r="O122" s="253"/>
      <c r="P122" s="253"/>
      <c r="Q122" s="253"/>
      <c r="R122" s="253"/>
      <c r="S122" s="253"/>
      <c r="T122" s="25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5" t="s">
        <v>242</v>
      </c>
      <c r="AU122" s="255" t="s">
        <v>79</v>
      </c>
      <c r="AV122" s="14" t="s">
        <v>122</v>
      </c>
      <c r="AW122" s="14" t="s">
        <v>32</v>
      </c>
      <c r="AX122" s="14" t="s">
        <v>75</v>
      </c>
      <c r="AY122" s="255" t="s">
        <v>227</v>
      </c>
    </row>
    <row r="123" s="2" customFormat="1" ht="49.05" customHeight="1">
      <c r="A123" s="39"/>
      <c r="B123" s="40"/>
      <c r="C123" s="216" t="s">
        <v>144</v>
      </c>
      <c r="D123" s="216" t="s">
        <v>229</v>
      </c>
      <c r="E123" s="217" t="s">
        <v>264</v>
      </c>
      <c r="F123" s="218" t="s">
        <v>265</v>
      </c>
      <c r="G123" s="219" t="s">
        <v>259</v>
      </c>
      <c r="H123" s="220">
        <v>29.942</v>
      </c>
      <c r="I123" s="221"/>
      <c r="J123" s="222">
        <f>ROUND(I123*H123,2)</f>
        <v>0</v>
      </c>
      <c r="K123" s="218" t="s">
        <v>232</v>
      </c>
      <c r="L123" s="45"/>
      <c r="M123" s="223" t="s">
        <v>19</v>
      </c>
      <c r="N123" s="224" t="s">
        <v>42</v>
      </c>
      <c r="O123" s="85"/>
      <c r="P123" s="225">
        <f>O123*H123</f>
        <v>0</v>
      </c>
      <c r="Q123" s="225">
        <v>0</v>
      </c>
      <c r="R123" s="225">
        <f>Q123*H123</f>
        <v>0</v>
      </c>
      <c r="S123" s="225">
        <v>0</v>
      </c>
      <c r="T123" s="226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7" t="s">
        <v>233</v>
      </c>
      <c r="AT123" s="227" t="s">
        <v>229</v>
      </c>
      <c r="AU123" s="227" t="s">
        <v>79</v>
      </c>
      <c r="AY123" s="18" t="s">
        <v>227</v>
      </c>
      <c r="BE123" s="228">
        <f>IF(N123="základní",J123,0)</f>
        <v>0</v>
      </c>
      <c r="BF123" s="228">
        <f>IF(N123="snížená",J123,0)</f>
        <v>0</v>
      </c>
      <c r="BG123" s="228">
        <f>IF(N123="zákl. přenesená",J123,0)</f>
        <v>0</v>
      </c>
      <c r="BH123" s="228">
        <f>IF(N123="sníž. přenesená",J123,0)</f>
        <v>0</v>
      </c>
      <c r="BI123" s="228">
        <f>IF(N123="nulová",J123,0)</f>
        <v>0</v>
      </c>
      <c r="BJ123" s="18" t="s">
        <v>75</v>
      </c>
      <c r="BK123" s="228">
        <f>ROUND(I123*H123,2)</f>
        <v>0</v>
      </c>
      <c r="BL123" s="18" t="s">
        <v>233</v>
      </c>
      <c r="BM123" s="227" t="s">
        <v>678</v>
      </c>
    </row>
    <row r="124" s="13" customFormat="1">
      <c r="A124" s="13"/>
      <c r="B124" s="234"/>
      <c r="C124" s="235"/>
      <c r="D124" s="229" t="s">
        <v>242</v>
      </c>
      <c r="E124" s="236" t="s">
        <v>19</v>
      </c>
      <c r="F124" s="237" t="s">
        <v>676</v>
      </c>
      <c r="G124" s="235"/>
      <c r="H124" s="238">
        <v>17.16</v>
      </c>
      <c r="I124" s="239"/>
      <c r="J124" s="235"/>
      <c r="K124" s="235"/>
      <c r="L124" s="240"/>
      <c r="M124" s="241"/>
      <c r="N124" s="242"/>
      <c r="O124" s="242"/>
      <c r="P124" s="242"/>
      <c r="Q124" s="242"/>
      <c r="R124" s="242"/>
      <c r="S124" s="242"/>
      <c r="T124" s="24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4" t="s">
        <v>242</v>
      </c>
      <c r="AU124" s="244" t="s">
        <v>79</v>
      </c>
      <c r="AV124" s="13" t="s">
        <v>79</v>
      </c>
      <c r="AW124" s="13" t="s">
        <v>32</v>
      </c>
      <c r="AX124" s="13" t="s">
        <v>71</v>
      </c>
      <c r="AY124" s="244" t="s">
        <v>227</v>
      </c>
    </row>
    <row r="125" s="13" customFormat="1">
      <c r="A125" s="13"/>
      <c r="B125" s="234"/>
      <c r="C125" s="235"/>
      <c r="D125" s="229" t="s">
        <v>242</v>
      </c>
      <c r="E125" s="236" t="s">
        <v>19</v>
      </c>
      <c r="F125" s="237" t="s">
        <v>263</v>
      </c>
      <c r="G125" s="235"/>
      <c r="H125" s="238">
        <v>2.75</v>
      </c>
      <c r="I125" s="239"/>
      <c r="J125" s="235"/>
      <c r="K125" s="235"/>
      <c r="L125" s="240"/>
      <c r="M125" s="241"/>
      <c r="N125" s="242"/>
      <c r="O125" s="242"/>
      <c r="P125" s="242"/>
      <c r="Q125" s="242"/>
      <c r="R125" s="242"/>
      <c r="S125" s="242"/>
      <c r="T125" s="24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4" t="s">
        <v>242</v>
      </c>
      <c r="AU125" s="244" t="s">
        <v>79</v>
      </c>
      <c r="AV125" s="13" t="s">
        <v>79</v>
      </c>
      <c r="AW125" s="13" t="s">
        <v>32</v>
      </c>
      <c r="AX125" s="13" t="s">
        <v>71</v>
      </c>
      <c r="AY125" s="244" t="s">
        <v>227</v>
      </c>
    </row>
    <row r="126" s="13" customFormat="1">
      <c r="A126" s="13"/>
      <c r="B126" s="234"/>
      <c r="C126" s="235"/>
      <c r="D126" s="229" t="s">
        <v>242</v>
      </c>
      <c r="E126" s="236" t="s">
        <v>19</v>
      </c>
      <c r="F126" s="237" t="s">
        <v>677</v>
      </c>
      <c r="G126" s="235"/>
      <c r="H126" s="238">
        <v>10.032</v>
      </c>
      <c r="I126" s="239"/>
      <c r="J126" s="235"/>
      <c r="K126" s="235"/>
      <c r="L126" s="240"/>
      <c r="M126" s="241"/>
      <c r="N126" s="242"/>
      <c r="O126" s="242"/>
      <c r="P126" s="242"/>
      <c r="Q126" s="242"/>
      <c r="R126" s="242"/>
      <c r="S126" s="242"/>
      <c r="T126" s="24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4" t="s">
        <v>242</v>
      </c>
      <c r="AU126" s="244" t="s">
        <v>79</v>
      </c>
      <c r="AV126" s="13" t="s">
        <v>79</v>
      </c>
      <c r="AW126" s="13" t="s">
        <v>32</v>
      </c>
      <c r="AX126" s="13" t="s">
        <v>71</v>
      </c>
      <c r="AY126" s="244" t="s">
        <v>227</v>
      </c>
    </row>
    <row r="127" s="14" customFormat="1">
      <c r="A127" s="14"/>
      <c r="B127" s="245"/>
      <c r="C127" s="246"/>
      <c r="D127" s="229" t="s">
        <v>242</v>
      </c>
      <c r="E127" s="247" t="s">
        <v>19</v>
      </c>
      <c r="F127" s="248" t="s">
        <v>244</v>
      </c>
      <c r="G127" s="246"/>
      <c r="H127" s="249">
        <v>29.942</v>
      </c>
      <c r="I127" s="250"/>
      <c r="J127" s="246"/>
      <c r="K127" s="246"/>
      <c r="L127" s="251"/>
      <c r="M127" s="252"/>
      <c r="N127" s="253"/>
      <c r="O127" s="253"/>
      <c r="P127" s="253"/>
      <c r="Q127" s="253"/>
      <c r="R127" s="253"/>
      <c r="S127" s="253"/>
      <c r="T127" s="25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5" t="s">
        <v>242</v>
      </c>
      <c r="AU127" s="255" t="s">
        <v>79</v>
      </c>
      <c r="AV127" s="14" t="s">
        <v>122</v>
      </c>
      <c r="AW127" s="14" t="s">
        <v>32</v>
      </c>
      <c r="AX127" s="14" t="s">
        <v>75</v>
      </c>
      <c r="AY127" s="255" t="s">
        <v>227</v>
      </c>
    </row>
    <row r="128" s="12" customFormat="1" ht="22.8" customHeight="1">
      <c r="A128" s="12"/>
      <c r="B128" s="200"/>
      <c r="C128" s="201"/>
      <c r="D128" s="202" t="s">
        <v>70</v>
      </c>
      <c r="E128" s="214" t="s">
        <v>87</v>
      </c>
      <c r="F128" s="214" t="s">
        <v>679</v>
      </c>
      <c r="G128" s="201"/>
      <c r="H128" s="201"/>
      <c r="I128" s="204"/>
      <c r="J128" s="215">
        <f>BK128</f>
        <v>0</v>
      </c>
      <c r="K128" s="201"/>
      <c r="L128" s="206"/>
      <c r="M128" s="207"/>
      <c r="N128" s="208"/>
      <c r="O128" s="208"/>
      <c r="P128" s="209">
        <f>SUM(P129:P130)</f>
        <v>0</v>
      </c>
      <c r="Q128" s="208"/>
      <c r="R128" s="209">
        <f>SUM(R129:R130)</f>
        <v>0</v>
      </c>
      <c r="S128" s="208"/>
      <c r="T128" s="210">
        <f>SUM(T129:T130)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1" t="s">
        <v>75</v>
      </c>
      <c r="AT128" s="212" t="s">
        <v>70</v>
      </c>
      <c r="AU128" s="212" t="s">
        <v>75</v>
      </c>
      <c r="AY128" s="211" t="s">
        <v>227</v>
      </c>
      <c r="BK128" s="213">
        <f>SUM(BK129:BK130)</f>
        <v>0</v>
      </c>
    </row>
    <row r="129" s="2" customFormat="1" ht="24.15" customHeight="1">
      <c r="A129" s="39"/>
      <c r="B129" s="40"/>
      <c r="C129" s="216" t="s">
        <v>154</v>
      </c>
      <c r="D129" s="216" t="s">
        <v>229</v>
      </c>
      <c r="E129" s="217" t="s">
        <v>680</v>
      </c>
      <c r="F129" s="218" t="s">
        <v>681</v>
      </c>
      <c r="G129" s="219" t="s">
        <v>180</v>
      </c>
      <c r="H129" s="220">
        <v>13.199999999999999</v>
      </c>
      <c r="I129" s="221"/>
      <c r="J129" s="222">
        <f>ROUND(I129*H129,2)</f>
        <v>0</v>
      </c>
      <c r="K129" s="218" t="s">
        <v>232</v>
      </c>
      <c r="L129" s="45"/>
      <c r="M129" s="223" t="s">
        <v>19</v>
      </c>
      <c r="N129" s="224" t="s">
        <v>42</v>
      </c>
      <c r="O129" s="85"/>
      <c r="P129" s="225">
        <f>O129*H129</f>
        <v>0</v>
      </c>
      <c r="Q129" s="225">
        <v>0</v>
      </c>
      <c r="R129" s="225">
        <f>Q129*H129</f>
        <v>0</v>
      </c>
      <c r="S129" s="225">
        <v>0</v>
      </c>
      <c r="T129" s="226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7" t="s">
        <v>122</v>
      </c>
      <c r="AT129" s="227" t="s">
        <v>229</v>
      </c>
      <c r="AU129" s="227" t="s">
        <v>79</v>
      </c>
      <c r="AY129" s="18" t="s">
        <v>227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18" t="s">
        <v>75</v>
      </c>
      <c r="BK129" s="228">
        <f>ROUND(I129*H129,2)</f>
        <v>0</v>
      </c>
      <c r="BL129" s="18" t="s">
        <v>122</v>
      </c>
      <c r="BM129" s="227" t="s">
        <v>682</v>
      </c>
    </row>
    <row r="130" s="13" customFormat="1">
      <c r="A130" s="13"/>
      <c r="B130" s="234"/>
      <c r="C130" s="235"/>
      <c r="D130" s="229" t="s">
        <v>242</v>
      </c>
      <c r="E130" s="236" t="s">
        <v>178</v>
      </c>
      <c r="F130" s="237" t="s">
        <v>683</v>
      </c>
      <c r="G130" s="235"/>
      <c r="H130" s="238">
        <v>13.199999999999999</v>
      </c>
      <c r="I130" s="239"/>
      <c r="J130" s="235"/>
      <c r="K130" s="235"/>
      <c r="L130" s="240"/>
      <c r="M130" s="241"/>
      <c r="N130" s="242"/>
      <c r="O130" s="242"/>
      <c r="P130" s="242"/>
      <c r="Q130" s="242"/>
      <c r="R130" s="242"/>
      <c r="S130" s="242"/>
      <c r="T130" s="24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4" t="s">
        <v>242</v>
      </c>
      <c r="AU130" s="244" t="s">
        <v>79</v>
      </c>
      <c r="AV130" s="13" t="s">
        <v>79</v>
      </c>
      <c r="AW130" s="13" t="s">
        <v>32</v>
      </c>
      <c r="AX130" s="13" t="s">
        <v>75</v>
      </c>
      <c r="AY130" s="244" t="s">
        <v>227</v>
      </c>
    </row>
    <row r="131" s="12" customFormat="1" ht="22.8" customHeight="1">
      <c r="A131" s="12"/>
      <c r="B131" s="200"/>
      <c r="C131" s="201"/>
      <c r="D131" s="202" t="s">
        <v>70</v>
      </c>
      <c r="E131" s="214" t="s">
        <v>122</v>
      </c>
      <c r="F131" s="214" t="s">
        <v>315</v>
      </c>
      <c r="G131" s="201"/>
      <c r="H131" s="201"/>
      <c r="I131" s="204"/>
      <c r="J131" s="215">
        <f>BK131</f>
        <v>0</v>
      </c>
      <c r="K131" s="201"/>
      <c r="L131" s="206"/>
      <c r="M131" s="207"/>
      <c r="N131" s="208"/>
      <c r="O131" s="208"/>
      <c r="P131" s="209">
        <f>SUM(P132:P145)</f>
        <v>0</v>
      </c>
      <c r="Q131" s="208"/>
      <c r="R131" s="209">
        <f>SUM(R132:R145)</f>
        <v>29.757999999999999</v>
      </c>
      <c r="S131" s="208"/>
      <c r="T131" s="210">
        <f>SUM(T132:T145)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1" t="s">
        <v>75</v>
      </c>
      <c r="AT131" s="212" t="s">
        <v>70</v>
      </c>
      <c r="AU131" s="212" t="s">
        <v>75</v>
      </c>
      <c r="AY131" s="211" t="s">
        <v>227</v>
      </c>
      <c r="BK131" s="213">
        <f>SUM(BK132:BK145)</f>
        <v>0</v>
      </c>
    </row>
    <row r="132" s="2" customFormat="1" ht="66.75" customHeight="1">
      <c r="A132" s="39"/>
      <c r="B132" s="40"/>
      <c r="C132" s="216" t="s">
        <v>274</v>
      </c>
      <c r="D132" s="216" t="s">
        <v>229</v>
      </c>
      <c r="E132" s="217" t="s">
        <v>317</v>
      </c>
      <c r="F132" s="218" t="s">
        <v>318</v>
      </c>
      <c r="G132" s="219" t="s">
        <v>168</v>
      </c>
      <c r="H132" s="220">
        <v>24.84</v>
      </c>
      <c r="I132" s="221"/>
      <c r="J132" s="222">
        <f>ROUND(I132*H132,2)</f>
        <v>0</v>
      </c>
      <c r="K132" s="218" t="s">
        <v>232</v>
      </c>
      <c r="L132" s="45"/>
      <c r="M132" s="223" t="s">
        <v>19</v>
      </c>
      <c r="N132" s="224" t="s">
        <v>42</v>
      </c>
      <c r="O132" s="85"/>
      <c r="P132" s="225">
        <f>O132*H132</f>
        <v>0</v>
      </c>
      <c r="Q132" s="225">
        <v>0</v>
      </c>
      <c r="R132" s="225">
        <f>Q132*H132</f>
        <v>0</v>
      </c>
      <c r="S132" s="225">
        <v>0</v>
      </c>
      <c r="T132" s="226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7" t="s">
        <v>122</v>
      </c>
      <c r="AT132" s="227" t="s">
        <v>229</v>
      </c>
      <c r="AU132" s="227" t="s">
        <v>79</v>
      </c>
      <c r="AY132" s="18" t="s">
        <v>227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18" t="s">
        <v>75</v>
      </c>
      <c r="BK132" s="228">
        <f>ROUND(I132*H132,2)</f>
        <v>0</v>
      </c>
      <c r="BL132" s="18" t="s">
        <v>122</v>
      </c>
      <c r="BM132" s="227" t="s">
        <v>684</v>
      </c>
    </row>
    <row r="133" s="13" customFormat="1">
      <c r="A133" s="13"/>
      <c r="B133" s="234"/>
      <c r="C133" s="235"/>
      <c r="D133" s="229" t="s">
        <v>242</v>
      </c>
      <c r="E133" s="236" t="s">
        <v>320</v>
      </c>
      <c r="F133" s="237" t="s">
        <v>685</v>
      </c>
      <c r="G133" s="235"/>
      <c r="H133" s="238">
        <v>24.84</v>
      </c>
      <c r="I133" s="239"/>
      <c r="J133" s="235"/>
      <c r="K133" s="235"/>
      <c r="L133" s="240"/>
      <c r="M133" s="241"/>
      <c r="N133" s="242"/>
      <c r="O133" s="242"/>
      <c r="P133" s="242"/>
      <c r="Q133" s="242"/>
      <c r="R133" s="242"/>
      <c r="S133" s="242"/>
      <c r="T133" s="24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4" t="s">
        <v>242</v>
      </c>
      <c r="AU133" s="244" t="s">
        <v>79</v>
      </c>
      <c r="AV133" s="13" t="s">
        <v>79</v>
      </c>
      <c r="AW133" s="13" t="s">
        <v>32</v>
      </c>
      <c r="AX133" s="13" t="s">
        <v>75</v>
      </c>
      <c r="AY133" s="244" t="s">
        <v>227</v>
      </c>
    </row>
    <row r="134" s="2" customFormat="1" ht="37.8" customHeight="1">
      <c r="A134" s="39"/>
      <c r="B134" s="40"/>
      <c r="C134" s="216" t="s">
        <v>279</v>
      </c>
      <c r="D134" s="216" t="s">
        <v>229</v>
      </c>
      <c r="E134" s="217" t="s">
        <v>323</v>
      </c>
      <c r="F134" s="218" t="s">
        <v>324</v>
      </c>
      <c r="G134" s="219" t="s">
        <v>168</v>
      </c>
      <c r="H134" s="220">
        <v>24.84</v>
      </c>
      <c r="I134" s="221"/>
      <c r="J134" s="222">
        <f>ROUND(I134*H134,2)</f>
        <v>0</v>
      </c>
      <c r="K134" s="218" t="s">
        <v>232</v>
      </c>
      <c r="L134" s="45"/>
      <c r="M134" s="223" t="s">
        <v>19</v>
      </c>
      <c r="N134" s="224" t="s">
        <v>42</v>
      </c>
      <c r="O134" s="85"/>
      <c r="P134" s="225">
        <f>O134*H134</f>
        <v>0</v>
      </c>
      <c r="Q134" s="225">
        <v>0</v>
      </c>
      <c r="R134" s="225">
        <f>Q134*H134</f>
        <v>0</v>
      </c>
      <c r="S134" s="225">
        <v>0</v>
      </c>
      <c r="T134" s="226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7" t="s">
        <v>122</v>
      </c>
      <c r="AT134" s="227" t="s">
        <v>229</v>
      </c>
      <c r="AU134" s="227" t="s">
        <v>79</v>
      </c>
      <c r="AY134" s="18" t="s">
        <v>227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18" t="s">
        <v>75</v>
      </c>
      <c r="BK134" s="228">
        <f>ROUND(I134*H134,2)</f>
        <v>0</v>
      </c>
      <c r="BL134" s="18" t="s">
        <v>122</v>
      </c>
      <c r="BM134" s="227" t="s">
        <v>686</v>
      </c>
    </row>
    <row r="135" s="13" customFormat="1">
      <c r="A135" s="13"/>
      <c r="B135" s="234"/>
      <c r="C135" s="235"/>
      <c r="D135" s="229" t="s">
        <v>242</v>
      </c>
      <c r="E135" s="236" t="s">
        <v>19</v>
      </c>
      <c r="F135" s="237" t="s">
        <v>166</v>
      </c>
      <c r="G135" s="235"/>
      <c r="H135" s="238">
        <v>24.84</v>
      </c>
      <c r="I135" s="239"/>
      <c r="J135" s="235"/>
      <c r="K135" s="235"/>
      <c r="L135" s="240"/>
      <c r="M135" s="241"/>
      <c r="N135" s="242"/>
      <c r="O135" s="242"/>
      <c r="P135" s="242"/>
      <c r="Q135" s="242"/>
      <c r="R135" s="242"/>
      <c r="S135" s="242"/>
      <c r="T135" s="24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4" t="s">
        <v>242</v>
      </c>
      <c r="AU135" s="244" t="s">
        <v>79</v>
      </c>
      <c r="AV135" s="13" t="s">
        <v>79</v>
      </c>
      <c r="AW135" s="13" t="s">
        <v>32</v>
      </c>
      <c r="AX135" s="13" t="s">
        <v>75</v>
      </c>
      <c r="AY135" s="244" t="s">
        <v>227</v>
      </c>
    </row>
    <row r="136" s="2" customFormat="1" ht="16.5" customHeight="1">
      <c r="A136" s="39"/>
      <c r="B136" s="40"/>
      <c r="C136" s="266" t="s">
        <v>282</v>
      </c>
      <c r="D136" s="266" t="s">
        <v>328</v>
      </c>
      <c r="E136" s="267" t="s">
        <v>687</v>
      </c>
      <c r="F136" s="268" t="s">
        <v>688</v>
      </c>
      <c r="G136" s="269" t="s">
        <v>259</v>
      </c>
      <c r="H136" s="270">
        <v>29.757999999999999</v>
      </c>
      <c r="I136" s="271"/>
      <c r="J136" s="272">
        <f>ROUND(I136*H136,2)</f>
        <v>0</v>
      </c>
      <c r="K136" s="268" t="s">
        <v>232</v>
      </c>
      <c r="L136" s="273"/>
      <c r="M136" s="274" t="s">
        <v>19</v>
      </c>
      <c r="N136" s="275" t="s">
        <v>42</v>
      </c>
      <c r="O136" s="85"/>
      <c r="P136" s="225">
        <f>O136*H136</f>
        <v>0</v>
      </c>
      <c r="Q136" s="225">
        <v>1</v>
      </c>
      <c r="R136" s="225">
        <f>Q136*H136</f>
        <v>29.757999999999999</v>
      </c>
      <c r="S136" s="225">
        <v>0</v>
      </c>
      <c r="T136" s="226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7" t="s">
        <v>274</v>
      </c>
      <c r="AT136" s="227" t="s">
        <v>328</v>
      </c>
      <c r="AU136" s="227" t="s">
        <v>79</v>
      </c>
      <c r="AY136" s="18" t="s">
        <v>227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18" t="s">
        <v>75</v>
      </c>
      <c r="BK136" s="228">
        <f>ROUND(I136*H136,2)</f>
        <v>0</v>
      </c>
      <c r="BL136" s="18" t="s">
        <v>122</v>
      </c>
      <c r="BM136" s="227" t="s">
        <v>689</v>
      </c>
    </row>
    <row r="137" s="13" customFormat="1">
      <c r="A137" s="13"/>
      <c r="B137" s="234"/>
      <c r="C137" s="235"/>
      <c r="D137" s="229" t="s">
        <v>242</v>
      </c>
      <c r="E137" s="236" t="s">
        <v>19</v>
      </c>
      <c r="F137" s="237" t="s">
        <v>333</v>
      </c>
      <c r="G137" s="235"/>
      <c r="H137" s="238">
        <v>29.757999999999999</v>
      </c>
      <c r="I137" s="239"/>
      <c r="J137" s="235"/>
      <c r="K137" s="235"/>
      <c r="L137" s="240"/>
      <c r="M137" s="241"/>
      <c r="N137" s="242"/>
      <c r="O137" s="242"/>
      <c r="P137" s="242"/>
      <c r="Q137" s="242"/>
      <c r="R137" s="242"/>
      <c r="S137" s="242"/>
      <c r="T137" s="24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4" t="s">
        <v>242</v>
      </c>
      <c r="AU137" s="244" t="s">
        <v>79</v>
      </c>
      <c r="AV137" s="13" t="s">
        <v>79</v>
      </c>
      <c r="AW137" s="13" t="s">
        <v>32</v>
      </c>
      <c r="AX137" s="13" t="s">
        <v>75</v>
      </c>
      <c r="AY137" s="244" t="s">
        <v>227</v>
      </c>
    </row>
    <row r="138" s="2" customFormat="1" ht="62.7" customHeight="1">
      <c r="A138" s="39"/>
      <c r="B138" s="40"/>
      <c r="C138" s="216" t="s">
        <v>288</v>
      </c>
      <c r="D138" s="216" t="s">
        <v>229</v>
      </c>
      <c r="E138" s="217" t="s">
        <v>257</v>
      </c>
      <c r="F138" s="218" t="s">
        <v>258</v>
      </c>
      <c r="G138" s="219" t="s">
        <v>259</v>
      </c>
      <c r="H138" s="220">
        <v>47.195999999999998</v>
      </c>
      <c r="I138" s="221"/>
      <c r="J138" s="222">
        <f>ROUND(I138*H138,2)</f>
        <v>0</v>
      </c>
      <c r="K138" s="218" t="s">
        <v>232</v>
      </c>
      <c r="L138" s="45"/>
      <c r="M138" s="223" t="s">
        <v>19</v>
      </c>
      <c r="N138" s="224" t="s">
        <v>42</v>
      </c>
      <c r="O138" s="85"/>
      <c r="P138" s="225">
        <f>O138*H138</f>
        <v>0</v>
      </c>
      <c r="Q138" s="225">
        <v>0</v>
      </c>
      <c r="R138" s="225">
        <f>Q138*H138</f>
        <v>0</v>
      </c>
      <c r="S138" s="225">
        <v>0</v>
      </c>
      <c r="T138" s="226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7" t="s">
        <v>233</v>
      </c>
      <c r="AT138" s="227" t="s">
        <v>229</v>
      </c>
      <c r="AU138" s="227" t="s">
        <v>79</v>
      </c>
      <c r="AY138" s="18" t="s">
        <v>227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18" t="s">
        <v>75</v>
      </c>
      <c r="BK138" s="228">
        <f>ROUND(I138*H138,2)</f>
        <v>0</v>
      </c>
      <c r="BL138" s="18" t="s">
        <v>233</v>
      </c>
      <c r="BM138" s="227" t="s">
        <v>690</v>
      </c>
    </row>
    <row r="139" s="13" customFormat="1">
      <c r="A139" s="13"/>
      <c r="B139" s="234"/>
      <c r="C139" s="235"/>
      <c r="D139" s="229" t="s">
        <v>242</v>
      </c>
      <c r="E139" s="236" t="s">
        <v>19</v>
      </c>
      <c r="F139" s="237" t="s">
        <v>691</v>
      </c>
      <c r="G139" s="235"/>
      <c r="H139" s="238">
        <v>47.195999999999998</v>
      </c>
      <c r="I139" s="239"/>
      <c r="J139" s="235"/>
      <c r="K139" s="235"/>
      <c r="L139" s="240"/>
      <c r="M139" s="241"/>
      <c r="N139" s="242"/>
      <c r="O139" s="242"/>
      <c r="P139" s="242"/>
      <c r="Q139" s="242"/>
      <c r="R139" s="242"/>
      <c r="S139" s="242"/>
      <c r="T139" s="24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4" t="s">
        <v>242</v>
      </c>
      <c r="AU139" s="244" t="s">
        <v>79</v>
      </c>
      <c r="AV139" s="13" t="s">
        <v>79</v>
      </c>
      <c r="AW139" s="13" t="s">
        <v>32</v>
      </c>
      <c r="AX139" s="13" t="s">
        <v>75</v>
      </c>
      <c r="AY139" s="244" t="s">
        <v>227</v>
      </c>
    </row>
    <row r="140" s="2" customFormat="1" ht="49.05" customHeight="1">
      <c r="A140" s="39"/>
      <c r="B140" s="40"/>
      <c r="C140" s="216" t="s">
        <v>294</v>
      </c>
      <c r="D140" s="216" t="s">
        <v>229</v>
      </c>
      <c r="E140" s="217" t="s">
        <v>264</v>
      </c>
      <c r="F140" s="218" t="s">
        <v>265</v>
      </c>
      <c r="G140" s="219" t="s">
        <v>259</v>
      </c>
      <c r="H140" s="220">
        <v>47.195999999999998</v>
      </c>
      <c r="I140" s="221"/>
      <c r="J140" s="222">
        <f>ROUND(I140*H140,2)</f>
        <v>0</v>
      </c>
      <c r="K140" s="218" t="s">
        <v>232</v>
      </c>
      <c r="L140" s="45"/>
      <c r="M140" s="223" t="s">
        <v>19</v>
      </c>
      <c r="N140" s="224" t="s">
        <v>42</v>
      </c>
      <c r="O140" s="85"/>
      <c r="P140" s="225">
        <f>O140*H140</f>
        <v>0</v>
      </c>
      <c r="Q140" s="225">
        <v>0</v>
      </c>
      <c r="R140" s="225">
        <f>Q140*H140</f>
        <v>0</v>
      </c>
      <c r="S140" s="225">
        <v>0</v>
      </c>
      <c r="T140" s="226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7" t="s">
        <v>233</v>
      </c>
      <c r="AT140" s="227" t="s">
        <v>229</v>
      </c>
      <c r="AU140" s="227" t="s">
        <v>79</v>
      </c>
      <c r="AY140" s="18" t="s">
        <v>227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18" t="s">
        <v>75</v>
      </c>
      <c r="BK140" s="228">
        <f>ROUND(I140*H140,2)</f>
        <v>0</v>
      </c>
      <c r="BL140" s="18" t="s">
        <v>233</v>
      </c>
      <c r="BM140" s="227" t="s">
        <v>692</v>
      </c>
    </row>
    <row r="141" s="13" customFormat="1">
      <c r="A141" s="13"/>
      <c r="B141" s="234"/>
      <c r="C141" s="235"/>
      <c r="D141" s="229" t="s">
        <v>242</v>
      </c>
      <c r="E141" s="236" t="s">
        <v>19</v>
      </c>
      <c r="F141" s="237" t="s">
        <v>691</v>
      </c>
      <c r="G141" s="235"/>
      <c r="H141" s="238">
        <v>47.195999999999998</v>
      </c>
      <c r="I141" s="239"/>
      <c r="J141" s="235"/>
      <c r="K141" s="235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242</v>
      </c>
      <c r="AU141" s="244" t="s">
        <v>79</v>
      </c>
      <c r="AV141" s="13" t="s">
        <v>79</v>
      </c>
      <c r="AW141" s="13" t="s">
        <v>32</v>
      </c>
      <c r="AX141" s="13" t="s">
        <v>75</v>
      </c>
      <c r="AY141" s="244" t="s">
        <v>227</v>
      </c>
    </row>
    <row r="142" s="2" customFormat="1" ht="78" customHeight="1">
      <c r="A142" s="39"/>
      <c r="B142" s="40"/>
      <c r="C142" s="216" t="s">
        <v>300</v>
      </c>
      <c r="D142" s="216" t="s">
        <v>229</v>
      </c>
      <c r="E142" s="217" t="s">
        <v>340</v>
      </c>
      <c r="F142" s="218" t="s">
        <v>341</v>
      </c>
      <c r="G142" s="219" t="s">
        <v>259</v>
      </c>
      <c r="H142" s="220">
        <v>29.757999999999999</v>
      </c>
      <c r="I142" s="221"/>
      <c r="J142" s="222">
        <f>ROUND(I142*H142,2)</f>
        <v>0</v>
      </c>
      <c r="K142" s="218" t="s">
        <v>232</v>
      </c>
      <c r="L142" s="45"/>
      <c r="M142" s="223" t="s">
        <v>19</v>
      </c>
      <c r="N142" s="224" t="s">
        <v>42</v>
      </c>
      <c r="O142" s="85"/>
      <c r="P142" s="225">
        <f>O142*H142</f>
        <v>0</v>
      </c>
      <c r="Q142" s="225">
        <v>0</v>
      </c>
      <c r="R142" s="225">
        <f>Q142*H142</f>
        <v>0</v>
      </c>
      <c r="S142" s="225">
        <v>0</v>
      </c>
      <c r="T142" s="226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7" t="s">
        <v>233</v>
      </c>
      <c r="AT142" s="227" t="s">
        <v>229</v>
      </c>
      <c r="AU142" s="227" t="s">
        <v>79</v>
      </c>
      <c r="AY142" s="18" t="s">
        <v>227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18" t="s">
        <v>75</v>
      </c>
      <c r="BK142" s="228">
        <f>ROUND(I142*H142,2)</f>
        <v>0</v>
      </c>
      <c r="BL142" s="18" t="s">
        <v>233</v>
      </c>
      <c r="BM142" s="227" t="s">
        <v>693</v>
      </c>
    </row>
    <row r="143" s="13" customFormat="1">
      <c r="A143" s="13"/>
      <c r="B143" s="234"/>
      <c r="C143" s="235"/>
      <c r="D143" s="229" t="s">
        <v>242</v>
      </c>
      <c r="E143" s="236" t="s">
        <v>19</v>
      </c>
      <c r="F143" s="237" t="s">
        <v>343</v>
      </c>
      <c r="G143" s="235"/>
      <c r="H143" s="238">
        <v>29.757999999999999</v>
      </c>
      <c r="I143" s="239"/>
      <c r="J143" s="235"/>
      <c r="K143" s="235"/>
      <c r="L143" s="240"/>
      <c r="M143" s="241"/>
      <c r="N143" s="242"/>
      <c r="O143" s="242"/>
      <c r="P143" s="242"/>
      <c r="Q143" s="242"/>
      <c r="R143" s="242"/>
      <c r="S143" s="242"/>
      <c r="T143" s="24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4" t="s">
        <v>242</v>
      </c>
      <c r="AU143" s="244" t="s">
        <v>79</v>
      </c>
      <c r="AV143" s="13" t="s">
        <v>79</v>
      </c>
      <c r="AW143" s="13" t="s">
        <v>32</v>
      </c>
      <c r="AX143" s="13" t="s">
        <v>75</v>
      </c>
      <c r="AY143" s="244" t="s">
        <v>227</v>
      </c>
    </row>
    <row r="144" s="2" customFormat="1" ht="44.25" customHeight="1">
      <c r="A144" s="39"/>
      <c r="B144" s="40"/>
      <c r="C144" s="216" t="s">
        <v>306</v>
      </c>
      <c r="D144" s="216" t="s">
        <v>229</v>
      </c>
      <c r="E144" s="217" t="s">
        <v>345</v>
      </c>
      <c r="F144" s="218" t="s">
        <v>346</v>
      </c>
      <c r="G144" s="219" t="s">
        <v>238</v>
      </c>
      <c r="H144" s="220">
        <v>1</v>
      </c>
      <c r="I144" s="221"/>
      <c r="J144" s="222">
        <f>ROUND(I144*H144,2)</f>
        <v>0</v>
      </c>
      <c r="K144" s="218" t="s">
        <v>232</v>
      </c>
      <c r="L144" s="45"/>
      <c r="M144" s="223" t="s">
        <v>19</v>
      </c>
      <c r="N144" s="224" t="s">
        <v>42</v>
      </c>
      <c r="O144" s="85"/>
      <c r="P144" s="225">
        <f>O144*H144</f>
        <v>0</v>
      </c>
      <c r="Q144" s="225">
        <v>0</v>
      </c>
      <c r="R144" s="225">
        <f>Q144*H144</f>
        <v>0</v>
      </c>
      <c r="S144" s="225">
        <v>0</v>
      </c>
      <c r="T144" s="226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7" t="s">
        <v>233</v>
      </c>
      <c r="AT144" s="227" t="s">
        <v>229</v>
      </c>
      <c r="AU144" s="227" t="s">
        <v>79</v>
      </c>
      <c r="AY144" s="18" t="s">
        <v>227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18" t="s">
        <v>75</v>
      </c>
      <c r="BK144" s="228">
        <f>ROUND(I144*H144,2)</f>
        <v>0</v>
      </c>
      <c r="BL144" s="18" t="s">
        <v>233</v>
      </c>
      <c r="BM144" s="227" t="s">
        <v>694</v>
      </c>
    </row>
    <row r="145" s="13" customFormat="1">
      <c r="A145" s="13"/>
      <c r="B145" s="234"/>
      <c r="C145" s="235"/>
      <c r="D145" s="229" t="s">
        <v>242</v>
      </c>
      <c r="E145" s="236" t="s">
        <v>19</v>
      </c>
      <c r="F145" s="237" t="s">
        <v>348</v>
      </c>
      <c r="G145" s="235"/>
      <c r="H145" s="238">
        <v>1</v>
      </c>
      <c r="I145" s="239"/>
      <c r="J145" s="235"/>
      <c r="K145" s="235"/>
      <c r="L145" s="240"/>
      <c r="M145" s="241"/>
      <c r="N145" s="242"/>
      <c r="O145" s="242"/>
      <c r="P145" s="242"/>
      <c r="Q145" s="242"/>
      <c r="R145" s="242"/>
      <c r="S145" s="242"/>
      <c r="T145" s="24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4" t="s">
        <v>242</v>
      </c>
      <c r="AU145" s="244" t="s">
        <v>79</v>
      </c>
      <c r="AV145" s="13" t="s">
        <v>79</v>
      </c>
      <c r="AW145" s="13" t="s">
        <v>32</v>
      </c>
      <c r="AX145" s="13" t="s">
        <v>75</v>
      </c>
      <c r="AY145" s="244" t="s">
        <v>227</v>
      </c>
    </row>
    <row r="146" s="12" customFormat="1" ht="22.8" customHeight="1">
      <c r="A146" s="12"/>
      <c r="B146" s="200"/>
      <c r="C146" s="201"/>
      <c r="D146" s="202" t="s">
        <v>70</v>
      </c>
      <c r="E146" s="214" t="s">
        <v>134</v>
      </c>
      <c r="F146" s="214" t="s">
        <v>349</v>
      </c>
      <c r="G146" s="201"/>
      <c r="H146" s="201"/>
      <c r="I146" s="204"/>
      <c r="J146" s="215">
        <f>BK146</f>
        <v>0</v>
      </c>
      <c r="K146" s="201"/>
      <c r="L146" s="206"/>
      <c r="M146" s="207"/>
      <c r="N146" s="208"/>
      <c r="O146" s="208"/>
      <c r="P146" s="209">
        <f>SUM(P147:P156)</f>
        <v>0</v>
      </c>
      <c r="Q146" s="208"/>
      <c r="R146" s="209">
        <f>SUM(R147:R156)</f>
        <v>0.13200000000000001</v>
      </c>
      <c r="S146" s="208"/>
      <c r="T146" s="210">
        <f>SUM(T147:T156)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1" t="s">
        <v>75</v>
      </c>
      <c r="AT146" s="212" t="s">
        <v>70</v>
      </c>
      <c r="AU146" s="212" t="s">
        <v>75</v>
      </c>
      <c r="AY146" s="211" t="s">
        <v>227</v>
      </c>
      <c r="BK146" s="213">
        <f>SUM(BK147:BK156)</f>
        <v>0</v>
      </c>
    </row>
    <row r="147" s="2" customFormat="1" ht="44.25" customHeight="1">
      <c r="A147" s="39"/>
      <c r="B147" s="40"/>
      <c r="C147" s="216" t="s">
        <v>8</v>
      </c>
      <c r="D147" s="216" t="s">
        <v>229</v>
      </c>
      <c r="E147" s="217" t="s">
        <v>695</v>
      </c>
      <c r="F147" s="218" t="s">
        <v>696</v>
      </c>
      <c r="G147" s="219" t="s">
        <v>697</v>
      </c>
      <c r="H147" s="220">
        <v>50</v>
      </c>
      <c r="I147" s="221"/>
      <c r="J147" s="222">
        <f>ROUND(I147*H147,2)</f>
        <v>0</v>
      </c>
      <c r="K147" s="218" t="s">
        <v>232</v>
      </c>
      <c r="L147" s="45"/>
      <c r="M147" s="223" t="s">
        <v>19</v>
      </c>
      <c r="N147" s="224" t="s">
        <v>42</v>
      </c>
      <c r="O147" s="85"/>
      <c r="P147" s="225">
        <f>O147*H147</f>
        <v>0</v>
      </c>
      <c r="Q147" s="225">
        <v>0</v>
      </c>
      <c r="R147" s="225">
        <f>Q147*H147</f>
        <v>0</v>
      </c>
      <c r="S147" s="225">
        <v>0</v>
      </c>
      <c r="T147" s="226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7" t="s">
        <v>122</v>
      </c>
      <c r="AT147" s="227" t="s">
        <v>229</v>
      </c>
      <c r="AU147" s="227" t="s">
        <v>79</v>
      </c>
      <c r="AY147" s="18" t="s">
        <v>227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18" t="s">
        <v>75</v>
      </c>
      <c r="BK147" s="228">
        <f>ROUND(I147*H147,2)</f>
        <v>0</v>
      </c>
      <c r="BL147" s="18" t="s">
        <v>122</v>
      </c>
      <c r="BM147" s="227" t="s">
        <v>698</v>
      </c>
    </row>
    <row r="148" s="13" customFormat="1">
      <c r="A148" s="13"/>
      <c r="B148" s="234"/>
      <c r="C148" s="235"/>
      <c r="D148" s="229" t="s">
        <v>242</v>
      </c>
      <c r="E148" s="236" t="s">
        <v>19</v>
      </c>
      <c r="F148" s="237" t="s">
        <v>699</v>
      </c>
      <c r="G148" s="235"/>
      <c r="H148" s="238">
        <v>50</v>
      </c>
      <c r="I148" s="239"/>
      <c r="J148" s="235"/>
      <c r="K148" s="235"/>
      <c r="L148" s="240"/>
      <c r="M148" s="241"/>
      <c r="N148" s="242"/>
      <c r="O148" s="242"/>
      <c r="P148" s="242"/>
      <c r="Q148" s="242"/>
      <c r="R148" s="242"/>
      <c r="S148" s="242"/>
      <c r="T148" s="24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4" t="s">
        <v>242</v>
      </c>
      <c r="AU148" s="244" t="s">
        <v>79</v>
      </c>
      <c r="AV148" s="13" t="s">
        <v>79</v>
      </c>
      <c r="AW148" s="13" t="s">
        <v>32</v>
      </c>
      <c r="AX148" s="13" t="s">
        <v>75</v>
      </c>
      <c r="AY148" s="244" t="s">
        <v>227</v>
      </c>
    </row>
    <row r="149" s="2" customFormat="1" ht="16.5" customHeight="1">
      <c r="A149" s="39"/>
      <c r="B149" s="40"/>
      <c r="C149" s="266" t="s">
        <v>316</v>
      </c>
      <c r="D149" s="266" t="s">
        <v>328</v>
      </c>
      <c r="E149" s="267" t="s">
        <v>700</v>
      </c>
      <c r="F149" s="268" t="s">
        <v>701</v>
      </c>
      <c r="G149" s="269" t="s">
        <v>238</v>
      </c>
      <c r="H149" s="270">
        <v>100</v>
      </c>
      <c r="I149" s="271"/>
      <c r="J149" s="272">
        <f>ROUND(I149*H149,2)</f>
        <v>0</v>
      </c>
      <c r="K149" s="268" t="s">
        <v>232</v>
      </c>
      <c r="L149" s="273"/>
      <c r="M149" s="274" t="s">
        <v>19</v>
      </c>
      <c r="N149" s="275" t="s">
        <v>42</v>
      </c>
      <c r="O149" s="85"/>
      <c r="P149" s="225">
        <f>O149*H149</f>
        <v>0</v>
      </c>
      <c r="Q149" s="225">
        <v>0.00123</v>
      </c>
      <c r="R149" s="225">
        <f>Q149*H149</f>
        <v>0.123</v>
      </c>
      <c r="S149" s="225">
        <v>0</v>
      </c>
      <c r="T149" s="226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7" t="s">
        <v>274</v>
      </c>
      <c r="AT149" s="227" t="s">
        <v>328</v>
      </c>
      <c r="AU149" s="227" t="s">
        <v>79</v>
      </c>
      <c r="AY149" s="18" t="s">
        <v>227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18" t="s">
        <v>75</v>
      </c>
      <c r="BK149" s="228">
        <f>ROUND(I149*H149,2)</f>
        <v>0</v>
      </c>
      <c r="BL149" s="18" t="s">
        <v>122</v>
      </c>
      <c r="BM149" s="227" t="s">
        <v>702</v>
      </c>
    </row>
    <row r="150" s="13" customFormat="1">
      <c r="A150" s="13"/>
      <c r="B150" s="234"/>
      <c r="C150" s="235"/>
      <c r="D150" s="229" t="s">
        <v>242</v>
      </c>
      <c r="E150" s="236" t="s">
        <v>19</v>
      </c>
      <c r="F150" s="237" t="s">
        <v>703</v>
      </c>
      <c r="G150" s="235"/>
      <c r="H150" s="238">
        <v>100</v>
      </c>
      <c r="I150" s="239"/>
      <c r="J150" s="235"/>
      <c r="K150" s="235"/>
      <c r="L150" s="240"/>
      <c r="M150" s="241"/>
      <c r="N150" s="242"/>
      <c r="O150" s="242"/>
      <c r="P150" s="242"/>
      <c r="Q150" s="242"/>
      <c r="R150" s="242"/>
      <c r="S150" s="242"/>
      <c r="T150" s="24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4" t="s">
        <v>242</v>
      </c>
      <c r="AU150" s="244" t="s">
        <v>79</v>
      </c>
      <c r="AV150" s="13" t="s">
        <v>79</v>
      </c>
      <c r="AW150" s="13" t="s">
        <v>32</v>
      </c>
      <c r="AX150" s="13" t="s">
        <v>75</v>
      </c>
      <c r="AY150" s="244" t="s">
        <v>227</v>
      </c>
    </row>
    <row r="151" s="2" customFormat="1" ht="16.5" customHeight="1">
      <c r="A151" s="39"/>
      <c r="B151" s="40"/>
      <c r="C151" s="266" t="s">
        <v>322</v>
      </c>
      <c r="D151" s="266" t="s">
        <v>328</v>
      </c>
      <c r="E151" s="267" t="s">
        <v>704</v>
      </c>
      <c r="F151" s="268" t="s">
        <v>705</v>
      </c>
      <c r="G151" s="269" t="s">
        <v>238</v>
      </c>
      <c r="H151" s="270">
        <v>50</v>
      </c>
      <c r="I151" s="271"/>
      <c r="J151" s="272">
        <f>ROUND(I151*H151,2)</f>
        <v>0</v>
      </c>
      <c r="K151" s="268" t="s">
        <v>232</v>
      </c>
      <c r="L151" s="273"/>
      <c r="M151" s="274" t="s">
        <v>19</v>
      </c>
      <c r="N151" s="275" t="s">
        <v>42</v>
      </c>
      <c r="O151" s="85"/>
      <c r="P151" s="225">
        <f>O151*H151</f>
        <v>0</v>
      </c>
      <c r="Q151" s="225">
        <v>0.00018000000000000001</v>
      </c>
      <c r="R151" s="225">
        <f>Q151*H151</f>
        <v>0.0090000000000000011</v>
      </c>
      <c r="S151" s="225">
        <v>0</v>
      </c>
      <c r="T151" s="226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7" t="s">
        <v>274</v>
      </c>
      <c r="AT151" s="227" t="s">
        <v>328</v>
      </c>
      <c r="AU151" s="227" t="s">
        <v>79</v>
      </c>
      <c r="AY151" s="18" t="s">
        <v>227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18" t="s">
        <v>75</v>
      </c>
      <c r="BK151" s="228">
        <f>ROUND(I151*H151,2)</f>
        <v>0</v>
      </c>
      <c r="BL151" s="18" t="s">
        <v>122</v>
      </c>
      <c r="BM151" s="227" t="s">
        <v>706</v>
      </c>
    </row>
    <row r="152" s="13" customFormat="1">
      <c r="A152" s="13"/>
      <c r="B152" s="234"/>
      <c r="C152" s="235"/>
      <c r="D152" s="229" t="s">
        <v>242</v>
      </c>
      <c r="E152" s="236" t="s">
        <v>19</v>
      </c>
      <c r="F152" s="237" t="s">
        <v>699</v>
      </c>
      <c r="G152" s="235"/>
      <c r="H152" s="238">
        <v>50</v>
      </c>
      <c r="I152" s="239"/>
      <c r="J152" s="235"/>
      <c r="K152" s="235"/>
      <c r="L152" s="240"/>
      <c r="M152" s="241"/>
      <c r="N152" s="242"/>
      <c r="O152" s="242"/>
      <c r="P152" s="242"/>
      <c r="Q152" s="242"/>
      <c r="R152" s="242"/>
      <c r="S152" s="242"/>
      <c r="T152" s="24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4" t="s">
        <v>242</v>
      </c>
      <c r="AU152" s="244" t="s">
        <v>79</v>
      </c>
      <c r="AV152" s="13" t="s">
        <v>79</v>
      </c>
      <c r="AW152" s="13" t="s">
        <v>32</v>
      </c>
      <c r="AX152" s="13" t="s">
        <v>75</v>
      </c>
      <c r="AY152" s="244" t="s">
        <v>227</v>
      </c>
    </row>
    <row r="153" s="2" customFormat="1" ht="66.75" customHeight="1">
      <c r="A153" s="39"/>
      <c r="B153" s="40"/>
      <c r="C153" s="216" t="s">
        <v>327</v>
      </c>
      <c r="D153" s="216" t="s">
        <v>229</v>
      </c>
      <c r="E153" s="217" t="s">
        <v>371</v>
      </c>
      <c r="F153" s="218" t="s">
        <v>372</v>
      </c>
      <c r="G153" s="219" t="s">
        <v>238</v>
      </c>
      <c r="H153" s="220">
        <v>2</v>
      </c>
      <c r="I153" s="221"/>
      <c r="J153" s="222">
        <f>ROUND(I153*H153,2)</f>
        <v>0</v>
      </c>
      <c r="K153" s="218" t="s">
        <v>232</v>
      </c>
      <c r="L153" s="45"/>
      <c r="M153" s="223" t="s">
        <v>19</v>
      </c>
      <c r="N153" s="224" t="s">
        <v>42</v>
      </c>
      <c r="O153" s="85"/>
      <c r="P153" s="225">
        <f>O153*H153</f>
        <v>0</v>
      </c>
      <c r="Q153" s="225">
        <v>0</v>
      </c>
      <c r="R153" s="225">
        <f>Q153*H153</f>
        <v>0</v>
      </c>
      <c r="S153" s="225">
        <v>0</v>
      </c>
      <c r="T153" s="226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7" t="s">
        <v>233</v>
      </c>
      <c r="AT153" s="227" t="s">
        <v>229</v>
      </c>
      <c r="AU153" s="227" t="s">
        <v>79</v>
      </c>
      <c r="AY153" s="18" t="s">
        <v>227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18" t="s">
        <v>75</v>
      </c>
      <c r="BK153" s="228">
        <f>ROUND(I153*H153,2)</f>
        <v>0</v>
      </c>
      <c r="BL153" s="18" t="s">
        <v>233</v>
      </c>
      <c r="BM153" s="227" t="s">
        <v>707</v>
      </c>
    </row>
    <row r="154" s="2" customFormat="1">
      <c r="A154" s="39"/>
      <c r="B154" s="40"/>
      <c r="C154" s="41"/>
      <c r="D154" s="229" t="s">
        <v>240</v>
      </c>
      <c r="E154" s="41"/>
      <c r="F154" s="230" t="s">
        <v>374</v>
      </c>
      <c r="G154" s="41"/>
      <c r="H154" s="41"/>
      <c r="I154" s="231"/>
      <c r="J154" s="41"/>
      <c r="K154" s="41"/>
      <c r="L154" s="45"/>
      <c r="M154" s="232"/>
      <c r="N154" s="233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240</v>
      </c>
      <c r="AU154" s="18" t="s">
        <v>79</v>
      </c>
    </row>
    <row r="155" s="13" customFormat="1">
      <c r="A155" s="13"/>
      <c r="B155" s="234"/>
      <c r="C155" s="235"/>
      <c r="D155" s="229" t="s">
        <v>242</v>
      </c>
      <c r="E155" s="236" t="s">
        <v>19</v>
      </c>
      <c r="F155" s="237" t="s">
        <v>708</v>
      </c>
      <c r="G155" s="235"/>
      <c r="H155" s="238">
        <v>2</v>
      </c>
      <c r="I155" s="239"/>
      <c r="J155" s="235"/>
      <c r="K155" s="235"/>
      <c r="L155" s="240"/>
      <c r="M155" s="241"/>
      <c r="N155" s="242"/>
      <c r="O155" s="242"/>
      <c r="P155" s="242"/>
      <c r="Q155" s="242"/>
      <c r="R155" s="242"/>
      <c r="S155" s="242"/>
      <c r="T155" s="24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4" t="s">
        <v>242</v>
      </c>
      <c r="AU155" s="244" t="s">
        <v>79</v>
      </c>
      <c r="AV155" s="13" t="s">
        <v>79</v>
      </c>
      <c r="AW155" s="13" t="s">
        <v>32</v>
      </c>
      <c r="AX155" s="13" t="s">
        <v>71</v>
      </c>
      <c r="AY155" s="244" t="s">
        <v>227</v>
      </c>
    </row>
    <row r="156" s="14" customFormat="1">
      <c r="A156" s="14"/>
      <c r="B156" s="245"/>
      <c r="C156" s="246"/>
      <c r="D156" s="229" t="s">
        <v>242</v>
      </c>
      <c r="E156" s="247" t="s">
        <v>19</v>
      </c>
      <c r="F156" s="248" t="s">
        <v>244</v>
      </c>
      <c r="G156" s="246"/>
      <c r="H156" s="249">
        <v>2</v>
      </c>
      <c r="I156" s="250"/>
      <c r="J156" s="246"/>
      <c r="K156" s="246"/>
      <c r="L156" s="251"/>
      <c r="M156" s="252"/>
      <c r="N156" s="253"/>
      <c r="O156" s="253"/>
      <c r="P156" s="253"/>
      <c r="Q156" s="253"/>
      <c r="R156" s="253"/>
      <c r="S156" s="253"/>
      <c r="T156" s="25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5" t="s">
        <v>242</v>
      </c>
      <c r="AU156" s="255" t="s">
        <v>79</v>
      </c>
      <c r="AV156" s="14" t="s">
        <v>122</v>
      </c>
      <c r="AW156" s="14" t="s">
        <v>32</v>
      </c>
      <c r="AX156" s="14" t="s">
        <v>75</v>
      </c>
      <c r="AY156" s="255" t="s">
        <v>227</v>
      </c>
    </row>
    <row r="157" s="12" customFormat="1" ht="22.8" customHeight="1">
      <c r="A157" s="12"/>
      <c r="B157" s="200"/>
      <c r="C157" s="201"/>
      <c r="D157" s="202" t="s">
        <v>70</v>
      </c>
      <c r="E157" s="214" t="s">
        <v>144</v>
      </c>
      <c r="F157" s="214" t="s">
        <v>709</v>
      </c>
      <c r="G157" s="201"/>
      <c r="H157" s="201"/>
      <c r="I157" s="204"/>
      <c r="J157" s="215">
        <f>BK157</f>
        <v>0</v>
      </c>
      <c r="K157" s="201"/>
      <c r="L157" s="206"/>
      <c r="M157" s="207"/>
      <c r="N157" s="208"/>
      <c r="O157" s="208"/>
      <c r="P157" s="209">
        <f>SUM(P158:P169)</f>
        <v>0</v>
      </c>
      <c r="Q157" s="208"/>
      <c r="R157" s="209">
        <f>SUM(R158:R169)</f>
        <v>237.20400000000001</v>
      </c>
      <c r="S157" s="208"/>
      <c r="T157" s="210">
        <f>SUM(T158:T169)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1" t="s">
        <v>75</v>
      </c>
      <c r="AT157" s="212" t="s">
        <v>70</v>
      </c>
      <c r="AU157" s="212" t="s">
        <v>75</v>
      </c>
      <c r="AY157" s="211" t="s">
        <v>227</v>
      </c>
      <c r="BK157" s="213">
        <f>SUM(BK158:BK169)</f>
        <v>0</v>
      </c>
    </row>
    <row r="158" s="2" customFormat="1" ht="62.7" customHeight="1">
      <c r="A158" s="39"/>
      <c r="B158" s="40"/>
      <c r="C158" s="216" t="s">
        <v>335</v>
      </c>
      <c r="D158" s="216" t="s">
        <v>229</v>
      </c>
      <c r="E158" s="217" t="s">
        <v>710</v>
      </c>
      <c r="F158" s="218" t="s">
        <v>711</v>
      </c>
      <c r="G158" s="219" t="s">
        <v>712</v>
      </c>
      <c r="H158" s="220">
        <v>1.3</v>
      </c>
      <c r="I158" s="221"/>
      <c r="J158" s="222">
        <f>ROUND(I158*H158,2)</f>
        <v>0</v>
      </c>
      <c r="K158" s="218" t="s">
        <v>232</v>
      </c>
      <c r="L158" s="45"/>
      <c r="M158" s="223" t="s">
        <v>19</v>
      </c>
      <c r="N158" s="224" t="s">
        <v>42</v>
      </c>
      <c r="O158" s="85"/>
      <c r="P158" s="225">
        <f>O158*H158</f>
        <v>0</v>
      </c>
      <c r="Q158" s="225">
        <v>0</v>
      </c>
      <c r="R158" s="225">
        <f>Q158*H158</f>
        <v>0</v>
      </c>
      <c r="S158" s="225">
        <v>0</v>
      </c>
      <c r="T158" s="226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27" t="s">
        <v>122</v>
      </c>
      <c r="AT158" s="227" t="s">
        <v>229</v>
      </c>
      <c r="AU158" s="227" t="s">
        <v>79</v>
      </c>
      <c r="AY158" s="18" t="s">
        <v>227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18" t="s">
        <v>75</v>
      </c>
      <c r="BK158" s="228">
        <f>ROUND(I158*H158,2)</f>
        <v>0</v>
      </c>
      <c r="BL158" s="18" t="s">
        <v>122</v>
      </c>
      <c r="BM158" s="227" t="s">
        <v>713</v>
      </c>
    </row>
    <row r="159" s="13" customFormat="1">
      <c r="A159" s="13"/>
      <c r="B159" s="234"/>
      <c r="C159" s="235"/>
      <c r="D159" s="229" t="s">
        <v>242</v>
      </c>
      <c r="E159" s="236" t="s">
        <v>19</v>
      </c>
      <c r="F159" s="237" t="s">
        <v>714</v>
      </c>
      <c r="G159" s="235"/>
      <c r="H159" s="238">
        <v>1.3</v>
      </c>
      <c r="I159" s="239"/>
      <c r="J159" s="235"/>
      <c r="K159" s="235"/>
      <c r="L159" s="240"/>
      <c r="M159" s="241"/>
      <c r="N159" s="242"/>
      <c r="O159" s="242"/>
      <c r="P159" s="242"/>
      <c r="Q159" s="242"/>
      <c r="R159" s="242"/>
      <c r="S159" s="242"/>
      <c r="T159" s="24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4" t="s">
        <v>242</v>
      </c>
      <c r="AU159" s="244" t="s">
        <v>79</v>
      </c>
      <c r="AV159" s="13" t="s">
        <v>79</v>
      </c>
      <c r="AW159" s="13" t="s">
        <v>32</v>
      </c>
      <c r="AX159" s="13" t="s">
        <v>75</v>
      </c>
      <c r="AY159" s="244" t="s">
        <v>227</v>
      </c>
    </row>
    <row r="160" s="2" customFormat="1" ht="16.5" customHeight="1">
      <c r="A160" s="39"/>
      <c r="B160" s="40"/>
      <c r="C160" s="266" t="s">
        <v>338</v>
      </c>
      <c r="D160" s="266" t="s">
        <v>328</v>
      </c>
      <c r="E160" s="267" t="s">
        <v>687</v>
      </c>
      <c r="F160" s="268" t="s">
        <v>688</v>
      </c>
      <c r="G160" s="269" t="s">
        <v>259</v>
      </c>
      <c r="H160" s="270">
        <v>237.20400000000001</v>
      </c>
      <c r="I160" s="271"/>
      <c r="J160" s="272">
        <f>ROUND(I160*H160,2)</f>
        <v>0</v>
      </c>
      <c r="K160" s="268" t="s">
        <v>232</v>
      </c>
      <c r="L160" s="273"/>
      <c r="M160" s="274" t="s">
        <v>19</v>
      </c>
      <c r="N160" s="275" t="s">
        <v>42</v>
      </c>
      <c r="O160" s="85"/>
      <c r="P160" s="225">
        <f>O160*H160</f>
        <v>0</v>
      </c>
      <c r="Q160" s="225">
        <v>1</v>
      </c>
      <c r="R160" s="225">
        <f>Q160*H160</f>
        <v>237.20400000000001</v>
      </c>
      <c r="S160" s="225">
        <v>0</v>
      </c>
      <c r="T160" s="226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7" t="s">
        <v>274</v>
      </c>
      <c r="AT160" s="227" t="s">
        <v>328</v>
      </c>
      <c r="AU160" s="227" t="s">
        <v>79</v>
      </c>
      <c r="AY160" s="18" t="s">
        <v>227</v>
      </c>
      <c r="BE160" s="228">
        <f>IF(N160="základní",J160,0)</f>
        <v>0</v>
      </c>
      <c r="BF160" s="228">
        <f>IF(N160="snížená",J160,0)</f>
        <v>0</v>
      </c>
      <c r="BG160" s="228">
        <f>IF(N160="zákl. přenesená",J160,0)</f>
        <v>0</v>
      </c>
      <c r="BH160" s="228">
        <f>IF(N160="sníž. přenesená",J160,0)</f>
        <v>0</v>
      </c>
      <c r="BI160" s="228">
        <f>IF(N160="nulová",J160,0)</f>
        <v>0</v>
      </c>
      <c r="BJ160" s="18" t="s">
        <v>75</v>
      </c>
      <c r="BK160" s="228">
        <f>ROUND(I160*H160,2)</f>
        <v>0</v>
      </c>
      <c r="BL160" s="18" t="s">
        <v>122</v>
      </c>
      <c r="BM160" s="227" t="s">
        <v>715</v>
      </c>
    </row>
    <row r="161" s="13" customFormat="1">
      <c r="A161" s="13"/>
      <c r="B161" s="234"/>
      <c r="C161" s="235"/>
      <c r="D161" s="229" t="s">
        <v>242</v>
      </c>
      <c r="E161" s="236" t="s">
        <v>19</v>
      </c>
      <c r="F161" s="237" t="s">
        <v>642</v>
      </c>
      <c r="G161" s="235"/>
      <c r="H161" s="238">
        <v>237.20400000000001</v>
      </c>
      <c r="I161" s="239"/>
      <c r="J161" s="235"/>
      <c r="K161" s="235"/>
      <c r="L161" s="240"/>
      <c r="M161" s="241"/>
      <c r="N161" s="242"/>
      <c r="O161" s="242"/>
      <c r="P161" s="242"/>
      <c r="Q161" s="242"/>
      <c r="R161" s="242"/>
      <c r="S161" s="242"/>
      <c r="T161" s="24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4" t="s">
        <v>242</v>
      </c>
      <c r="AU161" s="244" t="s">
        <v>79</v>
      </c>
      <c r="AV161" s="13" t="s">
        <v>79</v>
      </c>
      <c r="AW161" s="13" t="s">
        <v>32</v>
      </c>
      <c r="AX161" s="13" t="s">
        <v>75</v>
      </c>
      <c r="AY161" s="244" t="s">
        <v>227</v>
      </c>
    </row>
    <row r="162" s="2" customFormat="1" ht="37.8" customHeight="1">
      <c r="A162" s="39"/>
      <c r="B162" s="40"/>
      <c r="C162" s="216" t="s">
        <v>7</v>
      </c>
      <c r="D162" s="216" t="s">
        <v>229</v>
      </c>
      <c r="E162" s="217" t="s">
        <v>323</v>
      </c>
      <c r="F162" s="218" t="s">
        <v>324</v>
      </c>
      <c r="G162" s="219" t="s">
        <v>168</v>
      </c>
      <c r="H162" s="220">
        <v>198</v>
      </c>
      <c r="I162" s="221"/>
      <c r="J162" s="222">
        <f>ROUND(I162*H162,2)</f>
        <v>0</v>
      </c>
      <c r="K162" s="218" t="s">
        <v>232</v>
      </c>
      <c r="L162" s="45"/>
      <c r="M162" s="223" t="s">
        <v>19</v>
      </c>
      <c r="N162" s="224" t="s">
        <v>42</v>
      </c>
      <c r="O162" s="85"/>
      <c r="P162" s="225">
        <f>O162*H162</f>
        <v>0</v>
      </c>
      <c r="Q162" s="225">
        <v>0</v>
      </c>
      <c r="R162" s="225">
        <f>Q162*H162</f>
        <v>0</v>
      </c>
      <c r="S162" s="225">
        <v>0</v>
      </c>
      <c r="T162" s="226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27" t="s">
        <v>122</v>
      </c>
      <c r="AT162" s="227" t="s">
        <v>229</v>
      </c>
      <c r="AU162" s="227" t="s">
        <v>79</v>
      </c>
      <c r="AY162" s="18" t="s">
        <v>227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18" t="s">
        <v>75</v>
      </c>
      <c r="BK162" s="228">
        <f>ROUND(I162*H162,2)</f>
        <v>0</v>
      </c>
      <c r="BL162" s="18" t="s">
        <v>122</v>
      </c>
      <c r="BM162" s="227" t="s">
        <v>716</v>
      </c>
    </row>
    <row r="163" s="13" customFormat="1">
      <c r="A163" s="13"/>
      <c r="B163" s="234"/>
      <c r="C163" s="235"/>
      <c r="D163" s="229" t="s">
        <v>242</v>
      </c>
      <c r="E163" s="236" t="s">
        <v>717</v>
      </c>
      <c r="F163" s="237" t="s">
        <v>718</v>
      </c>
      <c r="G163" s="235"/>
      <c r="H163" s="238">
        <v>198</v>
      </c>
      <c r="I163" s="239"/>
      <c r="J163" s="235"/>
      <c r="K163" s="235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242</v>
      </c>
      <c r="AU163" s="244" t="s">
        <v>79</v>
      </c>
      <c r="AV163" s="13" t="s">
        <v>79</v>
      </c>
      <c r="AW163" s="13" t="s">
        <v>32</v>
      </c>
      <c r="AX163" s="13" t="s">
        <v>75</v>
      </c>
      <c r="AY163" s="244" t="s">
        <v>227</v>
      </c>
    </row>
    <row r="164" s="2" customFormat="1" ht="78" customHeight="1">
      <c r="A164" s="39"/>
      <c r="B164" s="40"/>
      <c r="C164" s="216" t="s">
        <v>344</v>
      </c>
      <c r="D164" s="216" t="s">
        <v>229</v>
      </c>
      <c r="E164" s="217" t="s">
        <v>340</v>
      </c>
      <c r="F164" s="218" t="s">
        <v>341</v>
      </c>
      <c r="G164" s="219" t="s">
        <v>259</v>
      </c>
      <c r="H164" s="220">
        <v>237.20400000000001</v>
      </c>
      <c r="I164" s="221"/>
      <c r="J164" s="222">
        <f>ROUND(I164*H164,2)</f>
        <v>0</v>
      </c>
      <c r="K164" s="218" t="s">
        <v>232</v>
      </c>
      <c r="L164" s="45"/>
      <c r="M164" s="223" t="s">
        <v>19</v>
      </c>
      <c r="N164" s="224" t="s">
        <v>42</v>
      </c>
      <c r="O164" s="85"/>
      <c r="P164" s="225">
        <f>O164*H164</f>
        <v>0</v>
      </c>
      <c r="Q164" s="225">
        <v>0</v>
      </c>
      <c r="R164" s="225">
        <f>Q164*H164</f>
        <v>0</v>
      </c>
      <c r="S164" s="225">
        <v>0</v>
      </c>
      <c r="T164" s="226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7" t="s">
        <v>233</v>
      </c>
      <c r="AT164" s="227" t="s">
        <v>229</v>
      </c>
      <c r="AU164" s="227" t="s">
        <v>79</v>
      </c>
      <c r="AY164" s="18" t="s">
        <v>227</v>
      </c>
      <c r="BE164" s="228">
        <f>IF(N164="základní",J164,0)</f>
        <v>0</v>
      </c>
      <c r="BF164" s="228">
        <f>IF(N164="snížená",J164,0)</f>
        <v>0</v>
      </c>
      <c r="BG164" s="228">
        <f>IF(N164="zákl. přenesená",J164,0)</f>
        <v>0</v>
      </c>
      <c r="BH164" s="228">
        <f>IF(N164="sníž. přenesená",J164,0)</f>
        <v>0</v>
      </c>
      <c r="BI164" s="228">
        <f>IF(N164="nulová",J164,0)</f>
        <v>0</v>
      </c>
      <c r="BJ164" s="18" t="s">
        <v>75</v>
      </c>
      <c r="BK164" s="228">
        <f>ROUND(I164*H164,2)</f>
        <v>0</v>
      </c>
      <c r="BL164" s="18" t="s">
        <v>233</v>
      </c>
      <c r="BM164" s="227" t="s">
        <v>719</v>
      </c>
    </row>
    <row r="165" s="13" customFormat="1">
      <c r="A165" s="13"/>
      <c r="B165" s="234"/>
      <c r="C165" s="235"/>
      <c r="D165" s="229" t="s">
        <v>242</v>
      </c>
      <c r="E165" s="236" t="s">
        <v>19</v>
      </c>
      <c r="F165" s="237" t="s">
        <v>720</v>
      </c>
      <c r="G165" s="235"/>
      <c r="H165" s="238">
        <v>237.20400000000001</v>
      </c>
      <c r="I165" s="239"/>
      <c r="J165" s="235"/>
      <c r="K165" s="235"/>
      <c r="L165" s="240"/>
      <c r="M165" s="241"/>
      <c r="N165" s="242"/>
      <c r="O165" s="242"/>
      <c r="P165" s="242"/>
      <c r="Q165" s="242"/>
      <c r="R165" s="242"/>
      <c r="S165" s="242"/>
      <c r="T165" s="24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4" t="s">
        <v>242</v>
      </c>
      <c r="AU165" s="244" t="s">
        <v>79</v>
      </c>
      <c r="AV165" s="13" t="s">
        <v>79</v>
      </c>
      <c r="AW165" s="13" t="s">
        <v>32</v>
      </c>
      <c r="AX165" s="13" t="s">
        <v>75</v>
      </c>
      <c r="AY165" s="244" t="s">
        <v>227</v>
      </c>
    </row>
    <row r="166" s="2" customFormat="1" ht="44.25" customHeight="1">
      <c r="A166" s="39"/>
      <c r="B166" s="40"/>
      <c r="C166" s="216" t="s">
        <v>350</v>
      </c>
      <c r="D166" s="216" t="s">
        <v>229</v>
      </c>
      <c r="E166" s="217" t="s">
        <v>345</v>
      </c>
      <c r="F166" s="218" t="s">
        <v>346</v>
      </c>
      <c r="G166" s="219" t="s">
        <v>238</v>
      </c>
      <c r="H166" s="220">
        <v>2</v>
      </c>
      <c r="I166" s="221"/>
      <c r="J166" s="222">
        <f>ROUND(I166*H166,2)</f>
        <v>0</v>
      </c>
      <c r="K166" s="218" t="s">
        <v>232</v>
      </c>
      <c r="L166" s="45"/>
      <c r="M166" s="223" t="s">
        <v>19</v>
      </c>
      <c r="N166" s="224" t="s">
        <v>42</v>
      </c>
      <c r="O166" s="85"/>
      <c r="P166" s="225">
        <f>O166*H166</f>
        <v>0</v>
      </c>
      <c r="Q166" s="225">
        <v>0</v>
      </c>
      <c r="R166" s="225">
        <f>Q166*H166</f>
        <v>0</v>
      </c>
      <c r="S166" s="225">
        <v>0</v>
      </c>
      <c r="T166" s="226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27" t="s">
        <v>233</v>
      </c>
      <c r="AT166" s="227" t="s">
        <v>229</v>
      </c>
      <c r="AU166" s="227" t="s">
        <v>79</v>
      </c>
      <c r="AY166" s="18" t="s">
        <v>227</v>
      </c>
      <c r="BE166" s="228">
        <f>IF(N166="základní",J166,0)</f>
        <v>0</v>
      </c>
      <c r="BF166" s="228">
        <f>IF(N166="snížená",J166,0)</f>
        <v>0</v>
      </c>
      <c r="BG166" s="228">
        <f>IF(N166="zákl. přenesená",J166,0)</f>
        <v>0</v>
      </c>
      <c r="BH166" s="228">
        <f>IF(N166="sníž. přenesená",J166,0)</f>
        <v>0</v>
      </c>
      <c r="BI166" s="228">
        <f>IF(N166="nulová",J166,0)</f>
        <v>0</v>
      </c>
      <c r="BJ166" s="18" t="s">
        <v>75</v>
      </c>
      <c r="BK166" s="228">
        <f>ROUND(I166*H166,2)</f>
        <v>0</v>
      </c>
      <c r="BL166" s="18" t="s">
        <v>233</v>
      </c>
      <c r="BM166" s="227" t="s">
        <v>721</v>
      </c>
    </row>
    <row r="167" s="13" customFormat="1">
      <c r="A167" s="13"/>
      <c r="B167" s="234"/>
      <c r="C167" s="235"/>
      <c r="D167" s="229" t="s">
        <v>242</v>
      </c>
      <c r="E167" s="236" t="s">
        <v>19</v>
      </c>
      <c r="F167" s="237" t="s">
        <v>722</v>
      </c>
      <c r="G167" s="235"/>
      <c r="H167" s="238">
        <v>1</v>
      </c>
      <c r="I167" s="239"/>
      <c r="J167" s="235"/>
      <c r="K167" s="235"/>
      <c r="L167" s="240"/>
      <c r="M167" s="241"/>
      <c r="N167" s="242"/>
      <c r="O167" s="242"/>
      <c r="P167" s="242"/>
      <c r="Q167" s="242"/>
      <c r="R167" s="242"/>
      <c r="S167" s="242"/>
      <c r="T167" s="24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4" t="s">
        <v>242</v>
      </c>
      <c r="AU167" s="244" t="s">
        <v>79</v>
      </c>
      <c r="AV167" s="13" t="s">
        <v>79</v>
      </c>
      <c r="AW167" s="13" t="s">
        <v>32</v>
      </c>
      <c r="AX167" s="13" t="s">
        <v>71</v>
      </c>
      <c r="AY167" s="244" t="s">
        <v>227</v>
      </c>
    </row>
    <row r="168" s="13" customFormat="1">
      <c r="A168" s="13"/>
      <c r="B168" s="234"/>
      <c r="C168" s="235"/>
      <c r="D168" s="229" t="s">
        <v>242</v>
      </c>
      <c r="E168" s="236" t="s">
        <v>19</v>
      </c>
      <c r="F168" s="237" t="s">
        <v>723</v>
      </c>
      <c r="G168" s="235"/>
      <c r="H168" s="238">
        <v>1</v>
      </c>
      <c r="I168" s="239"/>
      <c r="J168" s="235"/>
      <c r="K168" s="235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242</v>
      </c>
      <c r="AU168" s="244" t="s">
        <v>79</v>
      </c>
      <c r="AV168" s="13" t="s">
        <v>79</v>
      </c>
      <c r="AW168" s="13" t="s">
        <v>32</v>
      </c>
      <c r="AX168" s="13" t="s">
        <v>71</v>
      </c>
      <c r="AY168" s="244" t="s">
        <v>227</v>
      </c>
    </row>
    <row r="169" s="14" customFormat="1">
      <c r="A169" s="14"/>
      <c r="B169" s="245"/>
      <c r="C169" s="246"/>
      <c r="D169" s="229" t="s">
        <v>242</v>
      </c>
      <c r="E169" s="247" t="s">
        <v>19</v>
      </c>
      <c r="F169" s="248" t="s">
        <v>244</v>
      </c>
      <c r="G169" s="246"/>
      <c r="H169" s="249">
        <v>2</v>
      </c>
      <c r="I169" s="250"/>
      <c r="J169" s="246"/>
      <c r="K169" s="246"/>
      <c r="L169" s="251"/>
      <c r="M169" s="252"/>
      <c r="N169" s="253"/>
      <c r="O169" s="253"/>
      <c r="P169" s="253"/>
      <c r="Q169" s="253"/>
      <c r="R169" s="253"/>
      <c r="S169" s="253"/>
      <c r="T169" s="25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5" t="s">
        <v>242</v>
      </c>
      <c r="AU169" s="255" t="s">
        <v>79</v>
      </c>
      <c r="AV169" s="14" t="s">
        <v>122</v>
      </c>
      <c r="AW169" s="14" t="s">
        <v>32</v>
      </c>
      <c r="AX169" s="14" t="s">
        <v>75</v>
      </c>
      <c r="AY169" s="255" t="s">
        <v>227</v>
      </c>
    </row>
    <row r="170" s="12" customFormat="1" ht="22.8" customHeight="1">
      <c r="A170" s="12"/>
      <c r="B170" s="200"/>
      <c r="C170" s="201"/>
      <c r="D170" s="202" t="s">
        <v>70</v>
      </c>
      <c r="E170" s="214" t="s">
        <v>154</v>
      </c>
      <c r="F170" s="214" t="s">
        <v>724</v>
      </c>
      <c r="G170" s="201"/>
      <c r="H170" s="201"/>
      <c r="I170" s="204"/>
      <c r="J170" s="215">
        <f>BK170</f>
        <v>0</v>
      </c>
      <c r="K170" s="201"/>
      <c r="L170" s="206"/>
      <c r="M170" s="207"/>
      <c r="N170" s="208"/>
      <c r="O170" s="208"/>
      <c r="P170" s="209">
        <f>SUM(P171:P180)</f>
        <v>0</v>
      </c>
      <c r="Q170" s="208"/>
      <c r="R170" s="209">
        <f>SUM(R171:R180)</f>
        <v>0.442332</v>
      </c>
      <c r="S170" s="208"/>
      <c r="T170" s="210">
        <f>SUM(T171:T180)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1" t="s">
        <v>75</v>
      </c>
      <c r="AT170" s="212" t="s">
        <v>70</v>
      </c>
      <c r="AU170" s="212" t="s">
        <v>75</v>
      </c>
      <c r="AY170" s="211" t="s">
        <v>227</v>
      </c>
      <c r="BK170" s="213">
        <f>SUM(BK171:BK180)</f>
        <v>0</v>
      </c>
    </row>
    <row r="171" s="2" customFormat="1" ht="33" customHeight="1">
      <c r="A171" s="39"/>
      <c r="B171" s="40"/>
      <c r="C171" s="216" t="s">
        <v>354</v>
      </c>
      <c r="D171" s="216" t="s">
        <v>229</v>
      </c>
      <c r="E171" s="217" t="s">
        <v>378</v>
      </c>
      <c r="F171" s="218" t="s">
        <v>379</v>
      </c>
      <c r="G171" s="219" t="s">
        <v>180</v>
      </c>
      <c r="H171" s="220">
        <v>13.199999999999999</v>
      </c>
      <c r="I171" s="221"/>
      <c r="J171" s="222">
        <f>ROUND(I171*H171,2)</f>
        <v>0</v>
      </c>
      <c r="K171" s="218" t="s">
        <v>232</v>
      </c>
      <c r="L171" s="45"/>
      <c r="M171" s="223" t="s">
        <v>19</v>
      </c>
      <c r="N171" s="224" t="s">
        <v>42</v>
      </c>
      <c r="O171" s="85"/>
      <c r="P171" s="225">
        <f>O171*H171</f>
        <v>0</v>
      </c>
      <c r="Q171" s="225">
        <v>0</v>
      </c>
      <c r="R171" s="225">
        <f>Q171*H171</f>
        <v>0</v>
      </c>
      <c r="S171" s="225">
        <v>0</v>
      </c>
      <c r="T171" s="226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27" t="s">
        <v>122</v>
      </c>
      <c r="AT171" s="227" t="s">
        <v>229</v>
      </c>
      <c r="AU171" s="227" t="s">
        <v>79</v>
      </c>
      <c r="AY171" s="18" t="s">
        <v>227</v>
      </c>
      <c r="BE171" s="228">
        <f>IF(N171="základní",J171,0)</f>
        <v>0</v>
      </c>
      <c r="BF171" s="228">
        <f>IF(N171="snížená",J171,0)</f>
        <v>0</v>
      </c>
      <c r="BG171" s="228">
        <f>IF(N171="zákl. přenesená",J171,0)</f>
        <v>0</v>
      </c>
      <c r="BH171" s="228">
        <f>IF(N171="sníž. přenesená",J171,0)</f>
        <v>0</v>
      </c>
      <c r="BI171" s="228">
        <f>IF(N171="nulová",J171,0)</f>
        <v>0</v>
      </c>
      <c r="BJ171" s="18" t="s">
        <v>75</v>
      </c>
      <c r="BK171" s="228">
        <f>ROUND(I171*H171,2)</f>
        <v>0</v>
      </c>
      <c r="BL171" s="18" t="s">
        <v>122</v>
      </c>
      <c r="BM171" s="227" t="s">
        <v>725</v>
      </c>
    </row>
    <row r="172" s="13" customFormat="1">
      <c r="A172" s="13"/>
      <c r="B172" s="234"/>
      <c r="C172" s="235"/>
      <c r="D172" s="229" t="s">
        <v>242</v>
      </c>
      <c r="E172" s="236" t="s">
        <v>499</v>
      </c>
      <c r="F172" s="237" t="s">
        <v>726</v>
      </c>
      <c r="G172" s="235"/>
      <c r="H172" s="238">
        <v>13.199999999999999</v>
      </c>
      <c r="I172" s="239"/>
      <c r="J172" s="235"/>
      <c r="K172" s="235"/>
      <c r="L172" s="240"/>
      <c r="M172" s="241"/>
      <c r="N172" s="242"/>
      <c r="O172" s="242"/>
      <c r="P172" s="242"/>
      <c r="Q172" s="242"/>
      <c r="R172" s="242"/>
      <c r="S172" s="242"/>
      <c r="T172" s="24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4" t="s">
        <v>242</v>
      </c>
      <c r="AU172" s="244" t="s">
        <v>79</v>
      </c>
      <c r="AV172" s="13" t="s">
        <v>79</v>
      </c>
      <c r="AW172" s="13" t="s">
        <v>32</v>
      </c>
      <c r="AX172" s="13" t="s">
        <v>75</v>
      </c>
      <c r="AY172" s="244" t="s">
        <v>227</v>
      </c>
    </row>
    <row r="173" s="2" customFormat="1" ht="16.5" customHeight="1">
      <c r="A173" s="39"/>
      <c r="B173" s="40"/>
      <c r="C173" s="266" t="s">
        <v>361</v>
      </c>
      <c r="D173" s="266" t="s">
        <v>328</v>
      </c>
      <c r="E173" s="267" t="s">
        <v>727</v>
      </c>
      <c r="F173" s="268" t="s">
        <v>728</v>
      </c>
      <c r="G173" s="269" t="s">
        <v>238</v>
      </c>
      <c r="H173" s="270">
        <v>22</v>
      </c>
      <c r="I173" s="271"/>
      <c r="J173" s="272">
        <f>ROUND(I173*H173,2)</f>
        <v>0</v>
      </c>
      <c r="K173" s="268" t="s">
        <v>232</v>
      </c>
      <c r="L173" s="273"/>
      <c r="M173" s="274" t="s">
        <v>19</v>
      </c>
      <c r="N173" s="275" t="s">
        <v>42</v>
      </c>
      <c r="O173" s="85"/>
      <c r="P173" s="225">
        <f>O173*H173</f>
        <v>0</v>
      </c>
      <c r="Q173" s="225">
        <v>0</v>
      </c>
      <c r="R173" s="225">
        <f>Q173*H173</f>
        <v>0</v>
      </c>
      <c r="S173" s="225">
        <v>0</v>
      </c>
      <c r="T173" s="226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27" t="s">
        <v>274</v>
      </c>
      <c r="AT173" s="227" t="s">
        <v>328</v>
      </c>
      <c r="AU173" s="227" t="s">
        <v>79</v>
      </c>
      <c r="AY173" s="18" t="s">
        <v>227</v>
      </c>
      <c r="BE173" s="228">
        <f>IF(N173="základní",J173,0)</f>
        <v>0</v>
      </c>
      <c r="BF173" s="228">
        <f>IF(N173="snížená",J173,0)</f>
        <v>0</v>
      </c>
      <c r="BG173" s="228">
        <f>IF(N173="zákl. přenesená",J173,0)</f>
        <v>0</v>
      </c>
      <c r="BH173" s="228">
        <f>IF(N173="sníž. přenesená",J173,0)</f>
        <v>0</v>
      </c>
      <c r="BI173" s="228">
        <f>IF(N173="nulová",J173,0)</f>
        <v>0</v>
      </c>
      <c r="BJ173" s="18" t="s">
        <v>75</v>
      </c>
      <c r="BK173" s="228">
        <f>ROUND(I173*H173,2)</f>
        <v>0</v>
      </c>
      <c r="BL173" s="18" t="s">
        <v>122</v>
      </c>
      <c r="BM173" s="227" t="s">
        <v>729</v>
      </c>
    </row>
    <row r="174" s="13" customFormat="1">
      <c r="A174" s="13"/>
      <c r="B174" s="234"/>
      <c r="C174" s="235"/>
      <c r="D174" s="229" t="s">
        <v>242</v>
      </c>
      <c r="E174" s="236" t="s">
        <v>19</v>
      </c>
      <c r="F174" s="237" t="s">
        <v>730</v>
      </c>
      <c r="G174" s="235"/>
      <c r="H174" s="238">
        <v>22</v>
      </c>
      <c r="I174" s="239"/>
      <c r="J174" s="235"/>
      <c r="K174" s="235"/>
      <c r="L174" s="240"/>
      <c r="M174" s="241"/>
      <c r="N174" s="242"/>
      <c r="O174" s="242"/>
      <c r="P174" s="242"/>
      <c r="Q174" s="242"/>
      <c r="R174" s="242"/>
      <c r="S174" s="242"/>
      <c r="T174" s="24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4" t="s">
        <v>242</v>
      </c>
      <c r="AU174" s="244" t="s">
        <v>79</v>
      </c>
      <c r="AV174" s="13" t="s">
        <v>79</v>
      </c>
      <c r="AW174" s="13" t="s">
        <v>32</v>
      </c>
      <c r="AX174" s="13" t="s">
        <v>75</v>
      </c>
      <c r="AY174" s="244" t="s">
        <v>227</v>
      </c>
    </row>
    <row r="175" s="2" customFormat="1" ht="16.5" customHeight="1">
      <c r="A175" s="39"/>
      <c r="B175" s="40"/>
      <c r="C175" s="266" t="s">
        <v>173</v>
      </c>
      <c r="D175" s="266" t="s">
        <v>328</v>
      </c>
      <c r="E175" s="267" t="s">
        <v>387</v>
      </c>
      <c r="F175" s="268" t="s">
        <v>388</v>
      </c>
      <c r="G175" s="269" t="s">
        <v>168</v>
      </c>
      <c r="H175" s="270">
        <v>0.19800000000000001</v>
      </c>
      <c r="I175" s="271"/>
      <c r="J175" s="272">
        <f>ROUND(I175*H175,2)</f>
        <v>0</v>
      </c>
      <c r="K175" s="268" t="s">
        <v>232</v>
      </c>
      <c r="L175" s="273"/>
      <c r="M175" s="274" t="s">
        <v>19</v>
      </c>
      <c r="N175" s="275" t="s">
        <v>42</v>
      </c>
      <c r="O175" s="85"/>
      <c r="P175" s="225">
        <f>O175*H175</f>
        <v>0</v>
      </c>
      <c r="Q175" s="225">
        <v>2.234</v>
      </c>
      <c r="R175" s="225">
        <f>Q175*H175</f>
        <v>0.442332</v>
      </c>
      <c r="S175" s="225">
        <v>0</v>
      </c>
      <c r="T175" s="226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27" t="s">
        <v>274</v>
      </c>
      <c r="AT175" s="227" t="s">
        <v>328</v>
      </c>
      <c r="AU175" s="227" t="s">
        <v>79</v>
      </c>
      <c r="AY175" s="18" t="s">
        <v>227</v>
      </c>
      <c r="BE175" s="228">
        <f>IF(N175="základní",J175,0)</f>
        <v>0</v>
      </c>
      <c r="BF175" s="228">
        <f>IF(N175="snížená",J175,0)</f>
        <v>0</v>
      </c>
      <c r="BG175" s="228">
        <f>IF(N175="zákl. přenesená",J175,0)</f>
        <v>0</v>
      </c>
      <c r="BH175" s="228">
        <f>IF(N175="sníž. přenesená",J175,0)</f>
        <v>0</v>
      </c>
      <c r="BI175" s="228">
        <f>IF(N175="nulová",J175,0)</f>
        <v>0</v>
      </c>
      <c r="BJ175" s="18" t="s">
        <v>75</v>
      </c>
      <c r="BK175" s="228">
        <f>ROUND(I175*H175,2)</f>
        <v>0</v>
      </c>
      <c r="BL175" s="18" t="s">
        <v>122</v>
      </c>
      <c r="BM175" s="227" t="s">
        <v>731</v>
      </c>
    </row>
    <row r="176" s="13" customFormat="1">
      <c r="A176" s="13"/>
      <c r="B176" s="234"/>
      <c r="C176" s="235"/>
      <c r="D176" s="229" t="s">
        <v>242</v>
      </c>
      <c r="E176" s="236" t="s">
        <v>19</v>
      </c>
      <c r="F176" s="237" t="s">
        <v>647</v>
      </c>
      <c r="G176" s="235"/>
      <c r="H176" s="238">
        <v>0.19800000000000001</v>
      </c>
      <c r="I176" s="239"/>
      <c r="J176" s="235"/>
      <c r="K176" s="235"/>
      <c r="L176" s="240"/>
      <c r="M176" s="241"/>
      <c r="N176" s="242"/>
      <c r="O176" s="242"/>
      <c r="P176" s="242"/>
      <c r="Q176" s="242"/>
      <c r="R176" s="242"/>
      <c r="S176" s="242"/>
      <c r="T176" s="24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4" t="s">
        <v>242</v>
      </c>
      <c r="AU176" s="244" t="s">
        <v>79</v>
      </c>
      <c r="AV176" s="13" t="s">
        <v>79</v>
      </c>
      <c r="AW176" s="13" t="s">
        <v>32</v>
      </c>
      <c r="AX176" s="13" t="s">
        <v>75</v>
      </c>
      <c r="AY176" s="244" t="s">
        <v>227</v>
      </c>
    </row>
    <row r="177" s="2" customFormat="1" ht="90" customHeight="1">
      <c r="A177" s="39"/>
      <c r="B177" s="40"/>
      <c r="C177" s="216" t="s">
        <v>370</v>
      </c>
      <c r="D177" s="216" t="s">
        <v>229</v>
      </c>
      <c r="E177" s="217" t="s">
        <v>395</v>
      </c>
      <c r="F177" s="218" t="s">
        <v>396</v>
      </c>
      <c r="G177" s="219" t="s">
        <v>259</v>
      </c>
      <c r="H177" s="220">
        <v>21.23</v>
      </c>
      <c r="I177" s="221"/>
      <c r="J177" s="222">
        <f>ROUND(I177*H177,2)</f>
        <v>0</v>
      </c>
      <c r="K177" s="218" t="s">
        <v>232</v>
      </c>
      <c r="L177" s="45"/>
      <c r="M177" s="223" t="s">
        <v>19</v>
      </c>
      <c r="N177" s="224" t="s">
        <v>42</v>
      </c>
      <c r="O177" s="85"/>
      <c r="P177" s="225">
        <f>O177*H177</f>
        <v>0</v>
      </c>
      <c r="Q177" s="225">
        <v>0</v>
      </c>
      <c r="R177" s="225">
        <f>Q177*H177</f>
        <v>0</v>
      </c>
      <c r="S177" s="225">
        <v>0</v>
      </c>
      <c r="T177" s="226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27" t="s">
        <v>233</v>
      </c>
      <c r="AT177" s="227" t="s">
        <v>229</v>
      </c>
      <c r="AU177" s="227" t="s">
        <v>79</v>
      </c>
      <c r="AY177" s="18" t="s">
        <v>227</v>
      </c>
      <c r="BE177" s="228">
        <f>IF(N177="základní",J177,0)</f>
        <v>0</v>
      </c>
      <c r="BF177" s="228">
        <f>IF(N177="snížená",J177,0)</f>
        <v>0</v>
      </c>
      <c r="BG177" s="228">
        <f>IF(N177="zákl. přenesená",J177,0)</f>
        <v>0</v>
      </c>
      <c r="BH177" s="228">
        <f>IF(N177="sníž. přenesená",J177,0)</f>
        <v>0</v>
      </c>
      <c r="BI177" s="228">
        <f>IF(N177="nulová",J177,0)</f>
        <v>0</v>
      </c>
      <c r="BJ177" s="18" t="s">
        <v>75</v>
      </c>
      <c r="BK177" s="228">
        <f>ROUND(I177*H177,2)</f>
        <v>0</v>
      </c>
      <c r="BL177" s="18" t="s">
        <v>233</v>
      </c>
      <c r="BM177" s="227" t="s">
        <v>732</v>
      </c>
    </row>
    <row r="178" s="13" customFormat="1">
      <c r="A178" s="13"/>
      <c r="B178" s="234"/>
      <c r="C178" s="235"/>
      <c r="D178" s="229" t="s">
        <v>242</v>
      </c>
      <c r="E178" s="236" t="s">
        <v>19</v>
      </c>
      <c r="F178" s="237" t="s">
        <v>733</v>
      </c>
      <c r="G178" s="235"/>
      <c r="H178" s="238">
        <v>21.23</v>
      </c>
      <c r="I178" s="239"/>
      <c r="J178" s="235"/>
      <c r="K178" s="235"/>
      <c r="L178" s="240"/>
      <c r="M178" s="241"/>
      <c r="N178" s="242"/>
      <c r="O178" s="242"/>
      <c r="P178" s="242"/>
      <c r="Q178" s="242"/>
      <c r="R178" s="242"/>
      <c r="S178" s="242"/>
      <c r="T178" s="24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4" t="s">
        <v>242</v>
      </c>
      <c r="AU178" s="244" t="s">
        <v>79</v>
      </c>
      <c r="AV178" s="13" t="s">
        <v>79</v>
      </c>
      <c r="AW178" s="13" t="s">
        <v>32</v>
      </c>
      <c r="AX178" s="13" t="s">
        <v>75</v>
      </c>
      <c r="AY178" s="244" t="s">
        <v>227</v>
      </c>
    </row>
    <row r="179" s="2" customFormat="1" ht="78" customHeight="1">
      <c r="A179" s="39"/>
      <c r="B179" s="40"/>
      <c r="C179" s="216" t="s">
        <v>369</v>
      </c>
      <c r="D179" s="216" t="s">
        <v>229</v>
      </c>
      <c r="E179" s="217" t="s">
        <v>734</v>
      </c>
      <c r="F179" s="218" t="s">
        <v>735</v>
      </c>
      <c r="G179" s="219" t="s">
        <v>259</v>
      </c>
      <c r="H179" s="220">
        <v>0.436</v>
      </c>
      <c r="I179" s="221"/>
      <c r="J179" s="222">
        <f>ROUND(I179*H179,2)</f>
        <v>0</v>
      </c>
      <c r="K179" s="218" t="s">
        <v>232</v>
      </c>
      <c r="L179" s="45"/>
      <c r="M179" s="223" t="s">
        <v>19</v>
      </c>
      <c r="N179" s="224" t="s">
        <v>42</v>
      </c>
      <c r="O179" s="85"/>
      <c r="P179" s="225">
        <f>O179*H179</f>
        <v>0</v>
      </c>
      <c r="Q179" s="225">
        <v>0</v>
      </c>
      <c r="R179" s="225">
        <f>Q179*H179</f>
        <v>0</v>
      </c>
      <c r="S179" s="225">
        <v>0</v>
      </c>
      <c r="T179" s="226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27" t="s">
        <v>233</v>
      </c>
      <c r="AT179" s="227" t="s">
        <v>229</v>
      </c>
      <c r="AU179" s="227" t="s">
        <v>79</v>
      </c>
      <c r="AY179" s="18" t="s">
        <v>227</v>
      </c>
      <c r="BE179" s="228">
        <f>IF(N179="základní",J179,0)</f>
        <v>0</v>
      </c>
      <c r="BF179" s="228">
        <f>IF(N179="snížená",J179,0)</f>
        <v>0</v>
      </c>
      <c r="BG179" s="228">
        <f>IF(N179="zákl. přenesená",J179,0)</f>
        <v>0</v>
      </c>
      <c r="BH179" s="228">
        <f>IF(N179="sníž. přenesená",J179,0)</f>
        <v>0</v>
      </c>
      <c r="BI179" s="228">
        <f>IF(N179="nulová",J179,0)</f>
        <v>0</v>
      </c>
      <c r="BJ179" s="18" t="s">
        <v>75</v>
      </c>
      <c r="BK179" s="228">
        <f>ROUND(I179*H179,2)</f>
        <v>0</v>
      </c>
      <c r="BL179" s="18" t="s">
        <v>233</v>
      </c>
      <c r="BM179" s="227" t="s">
        <v>736</v>
      </c>
    </row>
    <row r="180" s="13" customFormat="1">
      <c r="A180" s="13"/>
      <c r="B180" s="234"/>
      <c r="C180" s="235"/>
      <c r="D180" s="229" t="s">
        <v>242</v>
      </c>
      <c r="E180" s="236" t="s">
        <v>19</v>
      </c>
      <c r="F180" s="237" t="s">
        <v>737</v>
      </c>
      <c r="G180" s="235"/>
      <c r="H180" s="238">
        <v>0.436</v>
      </c>
      <c r="I180" s="239"/>
      <c r="J180" s="235"/>
      <c r="K180" s="235"/>
      <c r="L180" s="240"/>
      <c r="M180" s="241"/>
      <c r="N180" s="242"/>
      <c r="O180" s="242"/>
      <c r="P180" s="242"/>
      <c r="Q180" s="242"/>
      <c r="R180" s="242"/>
      <c r="S180" s="242"/>
      <c r="T180" s="24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4" t="s">
        <v>242</v>
      </c>
      <c r="AU180" s="244" t="s">
        <v>79</v>
      </c>
      <c r="AV180" s="13" t="s">
        <v>79</v>
      </c>
      <c r="AW180" s="13" t="s">
        <v>32</v>
      </c>
      <c r="AX180" s="13" t="s">
        <v>75</v>
      </c>
      <c r="AY180" s="244" t="s">
        <v>227</v>
      </c>
    </row>
    <row r="181" s="12" customFormat="1" ht="22.8" customHeight="1">
      <c r="A181" s="12"/>
      <c r="B181" s="200"/>
      <c r="C181" s="201"/>
      <c r="D181" s="202" t="s">
        <v>70</v>
      </c>
      <c r="E181" s="214" t="s">
        <v>274</v>
      </c>
      <c r="F181" s="214" t="s">
        <v>419</v>
      </c>
      <c r="G181" s="201"/>
      <c r="H181" s="201"/>
      <c r="I181" s="204"/>
      <c r="J181" s="215">
        <f>BK181</f>
        <v>0</v>
      </c>
      <c r="K181" s="201"/>
      <c r="L181" s="206"/>
      <c r="M181" s="207"/>
      <c r="N181" s="208"/>
      <c r="O181" s="208"/>
      <c r="P181" s="209">
        <f>SUM(P182:P208)</f>
        <v>0</v>
      </c>
      <c r="Q181" s="208"/>
      <c r="R181" s="209">
        <f>SUM(R182:R208)</f>
        <v>13.31992</v>
      </c>
      <c r="S181" s="208"/>
      <c r="T181" s="210">
        <f>SUM(T182:T208)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1" t="s">
        <v>75</v>
      </c>
      <c r="AT181" s="212" t="s">
        <v>70</v>
      </c>
      <c r="AU181" s="212" t="s">
        <v>75</v>
      </c>
      <c r="AY181" s="211" t="s">
        <v>227</v>
      </c>
      <c r="BK181" s="213">
        <f>SUM(BK182:BK208)</f>
        <v>0</v>
      </c>
    </row>
    <row r="182" s="2" customFormat="1" ht="37.8" customHeight="1">
      <c r="A182" s="39"/>
      <c r="B182" s="40"/>
      <c r="C182" s="216" t="s">
        <v>381</v>
      </c>
      <c r="D182" s="216" t="s">
        <v>229</v>
      </c>
      <c r="E182" s="217" t="s">
        <v>421</v>
      </c>
      <c r="F182" s="218" t="s">
        <v>422</v>
      </c>
      <c r="G182" s="219" t="s">
        <v>172</v>
      </c>
      <c r="H182" s="220">
        <v>25</v>
      </c>
      <c r="I182" s="221"/>
      <c r="J182" s="222">
        <f>ROUND(I182*H182,2)</f>
        <v>0</v>
      </c>
      <c r="K182" s="218" t="s">
        <v>232</v>
      </c>
      <c r="L182" s="45"/>
      <c r="M182" s="223" t="s">
        <v>19</v>
      </c>
      <c r="N182" s="224" t="s">
        <v>42</v>
      </c>
      <c r="O182" s="85"/>
      <c r="P182" s="225">
        <f>O182*H182</f>
        <v>0</v>
      </c>
      <c r="Q182" s="225">
        <v>0</v>
      </c>
      <c r="R182" s="225">
        <f>Q182*H182</f>
        <v>0</v>
      </c>
      <c r="S182" s="225">
        <v>0</v>
      </c>
      <c r="T182" s="226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27" t="s">
        <v>122</v>
      </c>
      <c r="AT182" s="227" t="s">
        <v>229</v>
      </c>
      <c r="AU182" s="227" t="s">
        <v>79</v>
      </c>
      <c r="AY182" s="18" t="s">
        <v>227</v>
      </c>
      <c r="BE182" s="228">
        <f>IF(N182="základní",J182,0)</f>
        <v>0</v>
      </c>
      <c r="BF182" s="228">
        <f>IF(N182="snížená",J182,0)</f>
        <v>0</v>
      </c>
      <c r="BG182" s="228">
        <f>IF(N182="zákl. přenesená",J182,0)</f>
        <v>0</v>
      </c>
      <c r="BH182" s="228">
        <f>IF(N182="sníž. přenesená",J182,0)</f>
        <v>0</v>
      </c>
      <c r="BI182" s="228">
        <f>IF(N182="nulová",J182,0)</f>
        <v>0</v>
      </c>
      <c r="BJ182" s="18" t="s">
        <v>75</v>
      </c>
      <c r="BK182" s="228">
        <f>ROUND(I182*H182,2)</f>
        <v>0</v>
      </c>
      <c r="BL182" s="18" t="s">
        <v>122</v>
      </c>
      <c r="BM182" s="227" t="s">
        <v>738</v>
      </c>
    </row>
    <row r="183" s="13" customFormat="1">
      <c r="A183" s="13"/>
      <c r="B183" s="234"/>
      <c r="C183" s="235"/>
      <c r="D183" s="229" t="s">
        <v>242</v>
      </c>
      <c r="E183" s="236" t="s">
        <v>19</v>
      </c>
      <c r="F183" s="237" t="s">
        <v>739</v>
      </c>
      <c r="G183" s="235"/>
      <c r="H183" s="238">
        <v>25</v>
      </c>
      <c r="I183" s="239"/>
      <c r="J183" s="235"/>
      <c r="K183" s="235"/>
      <c r="L183" s="240"/>
      <c r="M183" s="241"/>
      <c r="N183" s="242"/>
      <c r="O183" s="242"/>
      <c r="P183" s="242"/>
      <c r="Q183" s="242"/>
      <c r="R183" s="242"/>
      <c r="S183" s="242"/>
      <c r="T183" s="24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4" t="s">
        <v>242</v>
      </c>
      <c r="AU183" s="244" t="s">
        <v>79</v>
      </c>
      <c r="AV183" s="13" t="s">
        <v>79</v>
      </c>
      <c r="AW183" s="13" t="s">
        <v>32</v>
      </c>
      <c r="AX183" s="13" t="s">
        <v>75</v>
      </c>
      <c r="AY183" s="244" t="s">
        <v>227</v>
      </c>
    </row>
    <row r="184" s="2" customFormat="1" ht="44.25" customHeight="1">
      <c r="A184" s="39"/>
      <c r="B184" s="40"/>
      <c r="C184" s="216" t="s">
        <v>386</v>
      </c>
      <c r="D184" s="216" t="s">
        <v>229</v>
      </c>
      <c r="E184" s="217" t="s">
        <v>740</v>
      </c>
      <c r="F184" s="218" t="s">
        <v>741</v>
      </c>
      <c r="G184" s="219" t="s">
        <v>172</v>
      </c>
      <c r="H184" s="220">
        <v>32</v>
      </c>
      <c r="I184" s="221"/>
      <c r="J184" s="222">
        <f>ROUND(I184*H184,2)</f>
        <v>0</v>
      </c>
      <c r="K184" s="218" t="s">
        <v>232</v>
      </c>
      <c r="L184" s="45"/>
      <c r="M184" s="223" t="s">
        <v>19</v>
      </c>
      <c r="N184" s="224" t="s">
        <v>42</v>
      </c>
      <c r="O184" s="85"/>
      <c r="P184" s="225">
        <f>O184*H184</f>
        <v>0</v>
      </c>
      <c r="Q184" s="225">
        <v>0</v>
      </c>
      <c r="R184" s="225">
        <f>Q184*H184</f>
        <v>0</v>
      </c>
      <c r="S184" s="225">
        <v>0</v>
      </c>
      <c r="T184" s="226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27" t="s">
        <v>122</v>
      </c>
      <c r="AT184" s="227" t="s">
        <v>229</v>
      </c>
      <c r="AU184" s="227" t="s">
        <v>79</v>
      </c>
      <c r="AY184" s="18" t="s">
        <v>227</v>
      </c>
      <c r="BE184" s="228">
        <f>IF(N184="základní",J184,0)</f>
        <v>0</v>
      </c>
      <c r="BF184" s="228">
        <f>IF(N184="snížená",J184,0)</f>
        <v>0</v>
      </c>
      <c r="BG184" s="228">
        <f>IF(N184="zákl. přenesená",J184,0)</f>
        <v>0</v>
      </c>
      <c r="BH184" s="228">
        <f>IF(N184="sníž. přenesená",J184,0)</f>
        <v>0</v>
      </c>
      <c r="BI184" s="228">
        <f>IF(N184="nulová",J184,0)</f>
        <v>0</v>
      </c>
      <c r="BJ184" s="18" t="s">
        <v>75</v>
      </c>
      <c r="BK184" s="228">
        <f>ROUND(I184*H184,2)</f>
        <v>0</v>
      </c>
      <c r="BL184" s="18" t="s">
        <v>122</v>
      </c>
      <c r="BM184" s="227" t="s">
        <v>742</v>
      </c>
    </row>
    <row r="185" s="13" customFormat="1">
      <c r="A185" s="13"/>
      <c r="B185" s="234"/>
      <c r="C185" s="235"/>
      <c r="D185" s="229" t="s">
        <v>242</v>
      </c>
      <c r="E185" s="236" t="s">
        <v>19</v>
      </c>
      <c r="F185" s="237" t="s">
        <v>170</v>
      </c>
      <c r="G185" s="235"/>
      <c r="H185" s="238">
        <v>52</v>
      </c>
      <c r="I185" s="239"/>
      <c r="J185" s="235"/>
      <c r="K185" s="235"/>
      <c r="L185" s="240"/>
      <c r="M185" s="241"/>
      <c r="N185" s="242"/>
      <c r="O185" s="242"/>
      <c r="P185" s="242"/>
      <c r="Q185" s="242"/>
      <c r="R185" s="242"/>
      <c r="S185" s="242"/>
      <c r="T185" s="24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4" t="s">
        <v>242</v>
      </c>
      <c r="AU185" s="244" t="s">
        <v>79</v>
      </c>
      <c r="AV185" s="13" t="s">
        <v>79</v>
      </c>
      <c r="AW185" s="13" t="s">
        <v>32</v>
      </c>
      <c r="AX185" s="13" t="s">
        <v>71</v>
      </c>
      <c r="AY185" s="244" t="s">
        <v>227</v>
      </c>
    </row>
    <row r="186" s="13" customFormat="1">
      <c r="A186" s="13"/>
      <c r="B186" s="234"/>
      <c r="C186" s="235"/>
      <c r="D186" s="229" t="s">
        <v>242</v>
      </c>
      <c r="E186" s="236" t="s">
        <v>19</v>
      </c>
      <c r="F186" s="237" t="s">
        <v>743</v>
      </c>
      <c r="G186" s="235"/>
      <c r="H186" s="238">
        <v>-10</v>
      </c>
      <c r="I186" s="239"/>
      <c r="J186" s="235"/>
      <c r="K186" s="235"/>
      <c r="L186" s="240"/>
      <c r="M186" s="241"/>
      <c r="N186" s="242"/>
      <c r="O186" s="242"/>
      <c r="P186" s="242"/>
      <c r="Q186" s="242"/>
      <c r="R186" s="242"/>
      <c r="S186" s="242"/>
      <c r="T186" s="24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4" t="s">
        <v>242</v>
      </c>
      <c r="AU186" s="244" t="s">
        <v>79</v>
      </c>
      <c r="AV186" s="13" t="s">
        <v>79</v>
      </c>
      <c r="AW186" s="13" t="s">
        <v>32</v>
      </c>
      <c r="AX186" s="13" t="s">
        <v>71</v>
      </c>
      <c r="AY186" s="244" t="s">
        <v>227</v>
      </c>
    </row>
    <row r="187" s="13" customFormat="1">
      <c r="A187" s="13"/>
      <c r="B187" s="234"/>
      <c r="C187" s="235"/>
      <c r="D187" s="229" t="s">
        <v>242</v>
      </c>
      <c r="E187" s="236" t="s">
        <v>19</v>
      </c>
      <c r="F187" s="237" t="s">
        <v>744</v>
      </c>
      <c r="G187" s="235"/>
      <c r="H187" s="238">
        <v>-10</v>
      </c>
      <c r="I187" s="239"/>
      <c r="J187" s="235"/>
      <c r="K187" s="235"/>
      <c r="L187" s="240"/>
      <c r="M187" s="241"/>
      <c r="N187" s="242"/>
      <c r="O187" s="242"/>
      <c r="P187" s="242"/>
      <c r="Q187" s="242"/>
      <c r="R187" s="242"/>
      <c r="S187" s="242"/>
      <c r="T187" s="24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4" t="s">
        <v>242</v>
      </c>
      <c r="AU187" s="244" t="s">
        <v>79</v>
      </c>
      <c r="AV187" s="13" t="s">
        <v>79</v>
      </c>
      <c r="AW187" s="13" t="s">
        <v>32</v>
      </c>
      <c r="AX187" s="13" t="s">
        <v>71</v>
      </c>
      <c r="AY187" s="244" t="s">
        <v>227</v>
      </c>
    </row>
    <row r="188" s="14" customFormat="1">
      <c r="A188" s="14"/>
      <c r="B188" s="245"/>
      <c r="C188" s="246"/>
      <c r="D188" s="229" t="s">
        <v>242</v>
      </c>
      <c r="E188" s="247" t="s">
        <v>496</v>
      </c>
      <c r="F188" s="248" t="s">
        <v>244</v>
      </c>
      <c r="G188" s="246"/>
      <c r="H188" s="249">
        <v>32</v>
      </c>
      <c r="I188" s="250"/>
      <c r="J188" s="246"/>
      <c r="K188" s="246"/>
      <c r="L188" s="251"/>
      <c r="M188" s="252"/>
      <c r="N188" s="253"/>
      <c r="O188" s="253"/>
      <c r="P188" s="253"/>
      <c r="Q188" s="253"/>
      <c r="R188" s="253"/>
      <c r="S188" s="253"/>
      <c r="T188" s="25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5" t="s">
        <v>242</v>
      </c>
      <c r="AU188" s="255" t="s">
        <v>79</v>
      </c>
      <c r="AV188" s="14" t="s">
        <v>122</v>
      </c>
      <c r="AW188" s="14" t="s">
        <v>32</v>
      </c>
      <c r="AX188" s="14" t="s">
        <v>75</v>
      </c>
      <c r="AY188" s="255" t="s">
        <v>227</v>
      </c>
    </row>
    <row r="189" s="2" customFormat="1" ht="37.8" customHeight="1">
      <c r="A189" s="39"/>
      <c r="B189" s="40"/>
      <c r="C189" s="216" t="s">
        <v>391</v>
      </c>
      <c r="D189" s="216" t="s">
        <v>229</v>
      </c>
      <c r="E189" s="217" t="s">
        <v>429</v>
      </c>
      <c r="F189" s="218" t="s">
        <v>430</v>
      </c>
      <c r="G189" s="219" t="s">
        <v>172</v>
      </c>
      <c r="H189" s="220">
        <v>32</v>
      </c>
      <c r="I189" s="221"/>
      <c r="J189" s="222">
        <f>ROUND(I189*H189,2)</f>
        <v>0</v>
      </c>
      <c r="K189" s="218" t="s">
        <v>232</v>
      </c>
      <c r="L189" s="45"/>
      <c r="M189" s="223" t="s">
        <v>19</v>
      </c>
      <c r="N189" s="224" t="s">
        <v>42</v>
      </c>
      <c r="O189" s="85"/>
      <c r="P189" s="225">
        <f>O189*H189</f>
        <v>0</v>
      </c>
      <c r="Q189" s="225">
        <v>0</v>
      </c>
      <c r="R189" s="225">
        <f>Q189*H189</f>
        <v>0</v>
      </c>
      <c r="S189" s="225">
        <v>0</v>
      </c>
      <c r="T189" s="226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27" t="s">
        <v>122</v>
      </c>
      <c r="AT189" s="227" t="s">
        <v>229</v>
      </c>
      <c r="AU189" s="227" t="s">
        <v>79</v>
      </c>
      <c r="AY189" s="18" t="s">
        <v>227</v>
      </c>
      <c r="BE189" s="228">
        <f>IF(N189="základní",J189,0)</f>
        <v>0</v>
      </c>
      <c r="BF189" s="228">
        <f>IF(N189="snížená",J189,0)</f>
        <v>0</v>
      </c>
      <c r="BG189" s="228">
        <f>IF(N189="zákl. přenesená",J189,0)</f>
        <v>0</v>
      </c>
      <c r="BH189" s="228">
        <f>IF(N189="sníž. přenesená",J189,0)</f>
        <v>0</v>
      </c>
      <c r="BI189" s="228">
        <f>IF(N189="nulová",J189,0)</f>
        <v>0</v>
      </c>
      <c r="BJ189" s="18" t="s">
        <v>75</v>
      </c>
      <c r="BK189" s="228">
        <f>ROUND(I189*H189,2)</f>
        <v>0</v>
      </c>
      <c r="BL189" s="18" t="s">
        <v>122</v>
      </c>
      <c r="BM189" s="227" t="s">
        <v>745</v>
      </c>
    </row>
    <row r="190" s="13" customFormat="1">
      <c r="A190" s="13"/>
      <c r="B190" s="234"/>
      <c r="C190" s="235"/>
      <c r="D190" s="229" t="s">
        <v>242</v>
      </c>
      <c r="E190" s="236" t="s">
        <v>19</v>
      </c>
      <c r="F190" s="237" t="s">
        <v>496</v>
      </c>
      <c r="G190" s="235"/>
      <c r="H190" s="238">
        <v>32</v>
      </c>
      <c r="I190" s="239"/>
      <c r="J190" s="235"/>
      <c r="K190" s="235"/>
      <c r="L190" s="240"/>
      <c r="M190" s="241"/>
      <c r="N190" s="242"/>
      <c r="O190" s="242"/>
      <c r="P190" s="242"/>
      <c r="Q190" s="242"/>
      <c r="R190" s="242"/>
      <c r="S190" s="242"/>
      <c r="T190" s="24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4" t="s">
        <v>242</v>
      </c>
      <c r="AU190" s="244" t="s">
        <v>79</v>
      </c>
      <c r="AV190" s="13" t="s">
        <v>79</v>
      </c>
      <c r="AW190" s="13" t="s">
        <v>32</v>
      </c>
      <c r="AX190" s="13" t="s">
        <v>75</v>
      </c>
      <c r="AY190" s="244" t="s">
        <v>227</v>
      </c>
    </row>
    <row r="191" s="2" customFormat="1" ht="16.5" customHeight="1">
      <c r="A191" s="39"/>
      <c r="B191" s="40"/>
      <c r="C191" s="266" t="s">
        <v>394</v>
      </c>
      <c r="D191" s="266" t="s">
        <v>328</v>
      </c>
      <c r="E191" s="267" t="s">
        <v>433</v>
      </c>
      <c r="F191" s="268" t="s">
        <v>434</v>
      </c>
      <c r="G191" s="269" t="s">
        <v>172</v>
      </c>
      <c r="H191" s="270">
        <v>32</v>
      </c>
      <c r="I191" s="271"/>
      <c r="J191" s="272">
        <f>ROUND(I191*H191,2)</f>
        <v>0</v>
      </c>
      <c r="K191" s="268" t="s">
        <v>232</v>
      </c>
      <c r="L191" s="273"/>
      <c r="M191" s="274" t="s">
        <v>19</v>
      </c>
      <c r="N191" s="275" t="s">
        <v>42</v>
      </c>
      <c r="O191" s="85"/>
      <c r="P191" s="225">
        <f>O191*H191</f>
        <v>0</v>
      </c>
      <c r="Q191" s="225">
        <v>0.00031</v>
      </c>
      <c r="R191" s="225">
        <f>Q191*H191</f>
        <v>0.00992</v>
      </c>
      <c r="S191" s="225">
        <v>0</v>
      </c>
      <c r="T191" s="226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27" t="s">
        <v>331</v>
      </c>
      <c r="AT191" s="227" t="s">
        <v>328</v>
      </c>
      <c r="AU191" s="227" t="s">
        <v>79</v>
      </c>
      <c r="AY191" s="18" t="s">
        <v>227</v>
      </c>
      <c r="BE191" s="228">
        <f>IF(N191="základní",J191,0)</f>
        <v>0</v>
      </c>
      <c r="BF191" s="228">
        <f>IF(N191="snížená",J191,0)</f>
        <v>0</v>
      </c>
      <c r="BG191" s="228">
        <f>IF(N191="zákl. přenesená",J191,0)</f>
        <v>0</v>
      </c>
      <c r="BH191" s="228">
        <f>IF(N191="sníž. přenesená",J191,0)</f>
        <v>0</v>
      </c>
      <c r="BI191" s="228">
        <f>IF(N191="nulová",J191,0)</f>
        <v>0</v>
      </c>
      <c r="BJ191" s="18" t="s">
        <v>75</v>
      </c>
      <c r="BK191" s="228">
        <f>ROUND(I191*H191,2)</f>
        <v>0</v>
      </c>
      <c r="BL191" s="18" t="s">
        <v>331</v>
      </c>
      <c r="BM191" s="227" t="s">
        <v>746</v>
      </c>
    </row>
    <row r="192" s="13" customFormat="1">
      <c r="A192" s="13"/>
      <c r="B192" s="234"/>
      <c r="C192" s="235"/>
      <c r="D192" s="229" t="s">
        <v>242</v>
      </c>
      <c r="E192" s="236" t="s">
        <v>19</v>
      </c>
      <c r="F192" s="237" t="s">
        <v>496</v>
      </c>
      <c r="G192" s="235"/>
      <c r="H192" s="238">
        <v>32</v>
      </c>
      <c r="I192" s="239"/>
      <c r="J192" s="235"/>
      <c r="K192" s="235"/>
      <c r="L192" s="240"/>
      <c r="M192" s="241"/>
      <c r="N192" s="242"/>
      <c r="O192" s="242"/>
      <c r="P192" s="242"/>
      <c r="Q192" s="242"/>
      <c r="R192" s="242"/>
      <c r="S192" s="242"/>
      <c r="T192" s="24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4" t="s">
        <v>242</v>
      </c>
      <c r="AU192" s="244" t="s">
        <v>79</v>
      </c>
      <c r="AV192" s="13" t="s">
        <v>79</v>
      </c>
      <c r="AW192" s="13" t="s">
        <v>32</v>
      </c>
      <c r="AX192" s="13" t="s">
        <v>75</v>
      </c>
      <c r="AY192" s="244" t="s">
        <v>227</v>
      </c>
    </row>
    <row r="193" s="2" customFormat="1" ht="16.5" customHeight="1">
      <c r="A193" s="39"/>
      <c r="B193" s="40"/>
      <c r="C193" s="266" t="s">
        <v>400</v>
      </c>
      <c r="D193" s="266" t="s">
        <v>328</v>
      </c>
      <c r="E193" s="267" t="s">
        <v>437</v>
      </c>
      <c r="F193" s="268" t="s">
        <v>438</v>
      </c>
      <c r="G193" s="269" t="s">
        <v>259</v>
      </c>
      <c r="H193" s="270">
        <v>13.310000000000001</v>
      </c>
      <c r="I193" s="271"/>
      <c r="J193" s="272">
        <f>ROUND(I193*H193,2)</f>
        <v>0</v>
      </c>
      <c r="K193" s="268" t="s">
        <v>232</v>
      </c>
      <c r="L193" s="273"/>
      <c r="M193" s="274" t="s">
        <v>19</v>
      </c>
      <c r="N193" s="275" t="s">
        <v>42</v>
      </c>
      <c r="O193" s="85"/>
      <c r="P193" s="225">
        <f>O193*H193</f>
        <v>0</v>
      </c>
      <c r="Q193" s="225">
        <v>1</v>
      </c>
      <c r="R193" s="225">
        <f>Q193*H193</f>
        <v>13.310000000000001</v>
      </c>
      <c r="S193" s="225">
        <v>0</v>
      </c>
      <c r="T193" s="226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27" t="s">
        <v>331</v>
      </c>
      <c r="AT193" s="227" t="s">
        <v>328</v>
      </c>
      <c r="AU193" s="227" t="s">
        <v>79</v>
      </c>
      <c r="AY193" s="18" t="s">
        <v>227</v>
      </c>
      <c r="BE193" s="228">
        <f>IF(N193="základní",J193,0)</f>
        <v>0</v>
      </c>
      <c r="BF193" s="228">
        <f>IF(N193="snížená",J193,0)</f>
        <v>0</v>
      </c>
      <c r="BG193" s="228">
        <f>IF(N193="zákl. přenesená",J193,0)</f>
        <v>0</v>
      </c>
      <c r="BH193" s="228">
        <f>IF(N193="sníž. přenesená",J193,0)</f>
        <v>0</v>
      </c>
      <c r="BI193" s="228">
        <f>IF(N193="nulová",J193,0)</f>
        <v>0</v>
      </c>
      <c r="BJ193" s="18" t="s">
        <v>75</v>
      </c>
      <c r="BK193" s="228">
        <f>ROUND(I193*H193,2)</f>
        <v>0</v>
      </c>
      <c r="BL193" s="18" t="s">
        <v>331</v>
      </c>
      <c r="BM193" s="227" t="s">
        <v>747</v>
      </c>
    </row>
    <row r="194" s="13" customFormat="1">
      <c r="A194" s="13"/>
      <c r="B194" s="234"/>
      <c r="C194" s="235"/>
      <c r="D194" s="229" t="s">
        <v>242</v>
      </c>
      <c r="E194" s="236" t="s">
        <v>19</v>
      </c>
      <c r="F194" s="237" t="s">
        <v>748</v>
      </c>
      <c r="G194" s="235"/>
      <c r="H194" s="238">
        <v>10.560000000000001</v>
      </c>
      <c r="I194" s="239"/>
      <c r="J194" s="235"/>
      <c r="K194" s="235"/>
      <c r="L194" s="240"/>
      <c r="M194" s="241"/>
      <c r="N194" s="242"/>
      <c r="O194" s="242"/>
      <c r="P194" s="242"/>
      <c r="Q194" s="242"/>
      <c r="R194" s="242"/>
      <c r="S194" s="242"/>
      <c r="T194" s="24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4" t="s">
        <v>242</v>
      </c>
      <c r="AU194" s="244" t="s">
        <v>79</v>
      </c>
      <c r="AV194" s="13" t="s">
        <v>79</v>
      </c>
      <c r="AW194" s="13" t="s">
        <v>32</v>
      </c>
      <c r="AX194" s="13" t="s">
        <v>71</v>
      </c>
      <c r="AY194" s="244" t="s">
        <v>227</v>
      </c>
    </row>
    <row r="195" s="13" customFormat="1">
      <c r="A195" s="13"/>
      <c r="B195" s="234"/>
      <c r="C195" s="235"/>
      <c r="D195" s="229" t="s">
        <v>242</v>
      </c>
      <c r="E195" s="236" t="s">
        <v>19</v>
      </c>
      <c r="F195" s="237" t="s">
        <v>441</v>
      </c>
      <c r="G195" s="235"/>
      <c r="H195" s="238">
        <v>2.75</v>
      </c>
      <c r="I195" s="239"/>
      <c r="J195" s="235"/>
      <c r="K195" s="235"/>
      <c r="L195" s="240"/>
      <c r="M195" s="241"/>
      <c r="N195" s="242"/>
      <c r="O195" s="242"/>
      <c r="P195" s="242"/>
      <c r="Q195" s="242"/>
      <c r="R195" s="242"/>
      <c r="S195" s="242"/>
      <c r="T195" s="24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4" t="s">
        <v>242</v>
      </c>
      <c r="AU195" s="244" t="s">
        <v>79</v>
      </c>
      <c r="AV195" s="13" t="s">
        <v>79</v>
      </c>
      <c r="AW195" s="13" t="s">
        <v>32</v>
      </c>
      <c r="AX195" s="13" t="s">
        <v>71</v>
      </c>
      <c r="AY195" s="244" t="s">
        <v>227</v>
      </c>
    </row>
    <row r="196" s="14" customFormat="1">
      <c r="A196" s="14"/>
      <c r="B196" s="245"/>
      <c r="C196" s="246"/>
      <c r="D196" s="229" t="s">
        <v>242</v>
      </c>
      <c r="E196" s="247" t="s">
        <v>19</v>
      </c>
      <c r="F196" s="248" t="s">
        <v>244</v>
      </c>
      <c r="G196" s="246"/>
      <c r="H196" s="249">
        <v>13.310000000000001</v>
      </c>
      <c r="I196" s="250"/>
      <c r="J196" s="246"/>
      <c r="K196" s="246"/>
      <c r="L196" s="251"/>
      <c r="M196" s="252"/>
      <c r="N196" s="253"/>
      <c r="O196" s="253"/>
      <c r="P196" s="253"/>
      <c r="Q196" s="253"/>
      <c r="R196" s="253"/>
      <c r="S196" s="253"/>
      <c r="T196" s="25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5" t="s">
        <v>242</v>
      </c>
      <c r="AU196" s="255" t="s">
        <v>79</v>
      </c>
      <c r="AV196" s="14" t="s">
        <v>122</v>
      </c>
      <c r="AW196" s="14" t="s">
        <v>32</v>
      </c>
      <c r="AX196" s="14" t="s">
        <v>75</v>
      </c>
      <c r="AY196" s="255" t="s">
        <v>227</v>
      </c>
    </row>
    <row r="197" s="2" customFormat="1" ht="16.5" customHeight="1">
      <c r="A197" s="39"/>
      <c r="B197" s="40"/>
      <c r="C197" s="266" t="s">
        <v>405</v>
      </c>
      <c r="D197" s="266" t="s">
        <v>328</v>
      </c>
      <c r="E197" s="267" t="s">
        <v>443</v>
      </c>
      <c r="F197" s="268" t="s">
        <v>444</v>
      </c>
      <c r="G197" s="269" t="s">
        <v>180</v>
      </c>
      <c r="H197" s="270">
        <v>18</v>
      </c>
      <c r="I197" s="271"/>
      <c r="J197" s="272">
        <f>ROUND(I197*H197,2)</f>
        <v>0</v>
      </c>
      <c r="K197" s="268" t="s">
        <v>232</v>
      </c>
      <c r="L197" s="273"/>
      <c r="M197" s="274" t="s">
        <v>19</v>
      </c>
      <c r="N197" s="275" t="s">
        <v>42</v>
      </c>
      <c r="O197" s="85"/>
      <c r="P197" s="225">
        <f>O197*H197</f>
        <v>0</v>
      </c>
      <c r="Q197" s="225">
        <v>0</v>
      </c>
      <c r="R197" s="225">
        <f>Q197*H197</f>
        <v>0</v>
      </c>
      <c r="S197" s="225">
        <v>0</v>
      </c>
      <c r="T197" s="226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27" t="s">
        <v>331</v>
      </c>
      <c r="AT197" s="227" t="s">
        <v>328</v>
      </c>
      <c r="AU197" s="227" t="s">
        <v>79</v>
      </c>
      <c r="AY197" s="18" t="s">
        <v>227</v>
      </c>
      <c r="BE197" s="228">
        <f>IF(N197="základní",J197,0)</f>
        <v>0</v>
      </c>
      <c r="BF197" s="228">
        <f>IF(N197="snížená",J197,0)</f>
        <v>0</v>
      </c>
      <c r="BG197" s="228">
        <f>IF(N197="zákl. přenesená",J197,0)</f>
        <v>0</v>
      </c>
      <c r="BH197" s="228">
        <f>IF(N197="sníž. přenesená",J197,0)</f>
        <v>0</v>
      </c>
      <c r="BI197" s="228">
        <f>IF(N197="nulová",J197,0)</f>
        <v>0</v>
      </c>
      <c r="BJ197" s="18" t="s">
        <v>75</v>
      </c>
      <c r="BK197" s="228">
        <f>ROUND(I197*H197,2)</f>
        <v>0</v>
      </c>
      <c r="BL197" s="18" t="s">
        <v>331</v>
      </c>
      <c r="BM197" s="227" t="s">
        <v>749</v>
      </c>
    </row>
    <row r="198" s="13" customFormat="1">
      <c r="A198" s="13"/>
      <c r="B198" s="234"/>
      <c r="C198" s="235"/>
      <c r="D198" s="229" t="s">
        <v>242</v>
      </c>
      <c r="E198" s="236" t="s">
        <v>19</v>
      </c>
      <c r="F198" s="237" t="s">
        <v>663</v>
      </c>
      <c r="G198" s="235"/>
      <c r="H198" s="238">
        <v>10.5</v>
      </c>
      <c r="I198" s="239"/>
      <c r="J198" s="235"/>
      <c r="K198" s="235"/>
      <c r="L198" s="240"/>
      <c r="M198" s="241"/>
      <c r="N198" s="242"/>
      <c r="O198" s="242"/>
      <c r="P198" s="242"/>
      <c r="Q198" s="242"/>
      <c r="R198" s="242"/>
      <c r="S198" s="242"/>
      <c r="T198" s="24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4" t="s">
        <v>242</v>
      </c>
      <c r="AU198" s="244" t="s">
        <v>79</v>
      </c>
      <c r="AV198" s="13" t="s">
        <v>79</v>
      </c>
      <c r="AW198" s="13" t="s">
        <v>32</v>
      </c>
      <c r="AX198" s="13" t="s">
        <v>71</v>
      </c>
      <c r="AY198" s="244" t="s">
        <v>227</v>
      </c>
    </row>
    <row r="199" s="13" customFormat="1">
      <c r="A199" s="13"/>
      <c r="B199" s="234"/>
      <c r="C199" s="235"/>
      <c r="D199" s="229" t="s">
        <v>242</v>
      </c>
      <c r="E199" s="236" t="s">
        <v>19</v>
      </c>
      <c r="F199" s="237" t="s">
        <v>664</v>
      </c>
      <c r="G199" s="235"/>
      <c r="H199" s="238">
        <v>7.5</v>
      </c>
      <c r="I199" s="239"/>
      <c r="J199" s="235"/>
      <c r="K199" s="235"/>
      <c r="L199" s="240"/>
      <c r="M199" s="241"/>
      <c r="N199" s="242"/>
      <c r="O199" s="242"/>
      <c r="P199" s="242"/>
      <c r="Q199" s="242"/>
      <c r="R199" s="242"/>
      <c r="S199" s="242"/>
      <c r="T199" s="24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4" t="s">
        <v>242</v>
      </c>
      <c r="AU199" s="244" t="s">
        <v>79</v>
      </c>
      <c r="AV199" s="13" t="s">
        <v>79</v>
      </c>
      <c r="AW199" s="13" t="s">
        <v>32</v>
      </c>
      <c r="AX199" s="13" t="s">
        <v>71</v>
      </c>
      <c r="AY199" s="244" t="s">
        <v>227</v>
      </c>
    </row>
    <row r="200" s="14" customFormat="1">
      <c r="A200" s="14"/>
      <c r="B200" s="245"/>
      <c r="C200" s="246"/>
      <c r="D200" s="229" t="s">
        <v>242</v>
      </c>
      <c r="E200" s="247" t="s">
        <v>19</v>
      </c>
      <c r="F200" s="248" t="s">
        <v>244</v>
      </c>
      <c r="G200" s="246"/>
      <c r="H200" s="249">
        <v>18</v>
      </c>
      <c r="I200" s="250"/>
      <c r="J200" s="246"/>
      <c r="K200" s="246"/>
      <c r="L200" s="251"/>
      <c r="M200" s="252"/>
      <c r="N200" s="253"/>
      <c r="O200" s="253"/>
      <c r="P200" s="253"/>
      <c r="Q200" s="253"/>
      <c r="R200" s="253"/>
      <c r="S200" s="253"/>
      <c r="T200" s="25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5" t="s">
        <v>242</v>
      </c>
      <c r="AU200" s="255" t="s">
        <v>79</v>
      </c>
      <c r="AV200" s="14" t="s">
        <v>122</v>
      </c>
      <c r="AW200" s="14" t="s">
        <v>32</v>
      </c>
      <c r="AX200" s="14" t="s">
        <v>75</v>
      </c>
      <c r="AY200" s="255" t="s">
        <v>227</v>
      </c>
    </row>
    <row r="201" s="2" customFormat="1" ht="16.5" customHeight="1">
      <c r="A201" s="39"/>
      <c r="B201" s="40"/>
      <c r="C201" s="266" t="s">
        <v>409</v>
      </c>
      <c r="D201" s="266" t="s">
        <v>328</v>
      </c>
      <c r="E201" s="267" t="s">
        <v>447</v>
      </c>
      <c r="F201" s="268" t="s">
        <v>448</v>
      </c>
      <c r="G201" s="269" t="s">
        <v>180</v>
      </c>
      <c r="H201" s="270">
        <v>42</v>
      </c>
      <c r="I201" s="271"/>
      <c r="J201" s="272">
        <f>ROUND(I201*H201,2)</f>
        <v>0</v>
      </c>
      <c r="K201" s="268" t="s">
        <v>232</v>
      </c>
      <c r="L201" s="273"/>
      <c r="M201" s="274" t="s">
        <v>19</v>
      </c>
      <c r="N201" s="275" t="s">
        <v>42</v>
      </c>
      <c r="O201" s="85"/>
      <c r="P201" s="225">
        <f>O201*H201</f>
        <v>0</v>
      </c>
      <c r="Q201" s="225">
        <v>0</v>
      </c>
      <c r="R201" s="225">
        <f>Q201*H201</f>
        <v>0</v>
      </c>
      <c r="S201" s="225">
        <v>0</v>
      </c>
      <c r="T201" s="226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27" t="s">
        <v>331</v>
      </c>
      <c r="AT201" s="227" t="s">
        <v>328</v>
      </c>
      <c r="AU201" s="227" t="s">
        <v>79</v>
      </c>
      <c r="AY201" s="18" t="s">
        <v>227</v>
      </c>
      <c r="BE201" s="228">
        <f>IF(N201="základní",J201,0)</f>
        <v>0</v>
      </c>
      <c r="BF201" s="228">
        <f>IF(N201="snížená",J201,0)</f>
        <v>0</v>
      </c>
      <c r="BG201" s="228">
        <f>IF(N201="zákl. přenesená",J201,0)</f>
        <v>0</v>
      </c>
      <c r="BH201" s="228">
        <f>IF(N201="sníž. přenesená",J201,0)</f>
        <v>0</v>
      </c>
      <c r="BI201" s="228">
        <f>IF(N201="nulová",J201,0)</f>
        <v>0</v>
      </c>
      <c r="BJ201" s="18" t="s">
        <v>75</v>
      </c>
      <c r="BK201" s="228">
        <f>ROUND(I201*H201,2)</f>
        <v>0</v>
      </c>
      <c r="BL201" s="18" t="s">
        <v>331</v>
      </c>
      <c r="BM201" s="227" t="s">
        <v>750</v>
      </c>
    </row>
    <row r="202" s="13" customFormat="1">
      <c r="A202" s="13"/>
      <c r="B202" s="234"/>
      <c r="C202" s="235"/>
      <c r="D202" s="229" t="s">
        <v>242</v>
      </c>
      <c r="E202" s="236" t="s">
        <v>19</v>
      </c>
      <c r="F202" s="237" t="s">
        <v>751</v>
      </c>
      <c r="G202" s="235"/>
      <c r="H202" s="238">
        <v>21</v>
      </c>
      <c r="I202" s="239"/>
      <c r="J202" s="235"/>
      <c r="K202" s="235"/>
      <c r="L202" s="240"/>
      <c r="M202" s="241"/>
      <c r="N202" s="242"/>
      <c r="O202" s="242"/>
      <c r="P202" s="242"/>
      <c r="Q202" s="242"/>
      <c r="R202" s="242"/>
      <c r="S202" s="242"/>
      <c r="T202" s="24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4" t="s">
        <v>242</v>
      </c>
      <c r="AU202" s="244" t="s">
        <v>79</v>
      </c>
      <c r="AV202" s="13" t="s">
        <v>79</v>
      </c>
      <c r="AW202" s="13" t="s">
        <v>32</v>
      </c>
      <c r="AX202" s="13" t="s">
        <v>71</v>
      </c>
      <c r="AY202" s="244" t="s">
        <v>227</v>
      </c>
    </row>
    <row r="203" s="13" customFormat="1">
      <c r="A203" s="13"/>
      <c r="B203" s="234"/>
      <c r="C203" s="235"/>
      <c r="D203" s="229" t="s">
        <v>242</v>
      </c>
      <c r="E203" s="236" t="s">
        <v>19</v>
      </c>
      <c r="F203" s="237" t="s">
        <v>752</v>
      </c>
      <c r="G203" s="235"/>
      <c r="H203" s="238">
        <v>21</v>
      </c>
      <c r="I203" s="239"/>
      <c r="J203" s="235"/>
      <c r="K203" s="235"/>
      <c r="L203" s="240"/>
      <c r="M203" s="241"/>
      <c r="N203" s="242"/>
      <c r="O203" s="242"/>
      <c r="P203" s="242"/>
      <c r="Q203" s="242"/>
      <c r="R203" s="242"/>
      <c r="S203" s="242"/>
      <c r="T203" s="24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4" t="s">
        <v>242</v>
      </c>
      <c r="AU203" s="244" t="s">
        <v>79</v>
      </c>
      <c r="AV203" s="13" t="s">
        <v>79</v>
      </c>
      <c r="AW203" s="13" t="s">
        <v>32</v>
      </c>
      <c r="AX203" s="13" t="s">
        <v>71</v>
      </c>
      <c r="AY203" s="244" t="s">
        <v>227</v>
      </c>
    </row>
    <row r="204" s="14" customFormat="1">
      <c r="A204" s="14"/>
      <c r="B204" s="245"/>
      <c r="C204" s="246"/>
      <c r="D204" s="229" t="s">
        <v>242</v>
      </c>
      <c r="E204" s="247" t="s">
        <v>19</v>
      </c>
      <c r="F204" s="248" t="s">
        <v>244</v>
      </c>
      <c r="G204" s="246"/>
      <c r="H204" s="249">
        <v>42</v>
      </c>
      <c r="I204" s="250"/>
      <c r="J204" s="246"/>
      <c r="K204" s="246"/>
      <c r="L204" s="251"/>
      <c r="M204" s="252"/>
      <c r="N204" s="253"/>
      <c r="O204" s="253"/>
      <c r="P204" s="253"/>
      <c r="Q204" s="253"/>
      <c r="R204" s="253"/>
      <c r="S204" s="253"/>
      <c r="T204" s="25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5" t="s">
        <v>242</v>
      </c>
      <c r="AU204" s="255" t="s">
        <v>79</v>
      </c>
      <c r="AV204" s="14" t="s">
        <v>122</v>
      </c>
      <c r="AW204" s="14" t="s">
        <v>32</v>
      </c>
      <c r="AX204" s="14" t="s">
        <v>75</v>
      </c>
      <c r="AY204" s="255" t="s">
        <v>227</v>
      </c>
    </row>
    <row r="205" s="2" customFormat="1" ht="78" customHeight="1">
      <c r="A205" s="39"/>
      <c r="B205" s="40"/>
      <c r="C205" s="216" t="s">
        <v>414</v>
      </c>
      <c r="D205" s="216" t="s">
        <v>229</v>
      </c>
      <c r="E205" s="217" t="s">
        <v>591</v>
      </c>
      <c r="F205" s="218" t="s">
        <v>592</v>
      </c>
      <c r="G205" s="219" t="s">
        <v>259</v>
      </c>
      <c r="H205" s="220">
        <v>13.310000000000001</v>
      </c>
      <c r="I205" s="221"/>
      <c r="J205" s="222">
        <f>ROUND(I205*H205,2)</f>
        <v>0</v>
      </c>
      <c r="K205" s="218" t="s">
        <v>232</v>
      </c>
      <c r="L205" s="45"/>
      <c r="M205" s="223" t="s">
        <v>19</v>
      </c>
      <c r="N205" s="224" t="s">
        <v>42</v>
      </c>
      <c r="O205" s="85"/>
      <c r="P205" s="225">
        <f>O205*H205</f>
        <v>0</v>
      </c>
      <c r="Q205" s="225">
        <v>0</v>
      </c>
      <c r="R205" s="225">
        <f>Q205*H205</f>
        <v>0</v>
      </c>
      <c r="S205" s="225">
        <v>0</v>
      </c>
      <c r="T205" s="226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27" t="s">
        <v>233</v>
      </c>
      <c r="AT205" s="227" t="s">
        <v>229</v>
      </c>
      <c r="AU205" s="227" t="s">
        <v>79</v>
      </c>
      <c r="AY205" s="18" t="s">
        <v>227</v>
      </c>
      <c r="BE205" s="228">
        <f>IF(N205="základní",J205,0)</f>
        <v>0</v>
      </c>
      <c r="BF205" s="228">
        <f>IF(N205="snížená",J205,0)</f>
        <v>0</v>
      </c>
      <c r="BG205" s="228">
        <f>IF(N205="zákl. přenesená",J205,0)</f>
        <v>0</v>
      </c>
      <c r="BH205" s="228">
        <f>IF(N205="sníž. přenesená",J205,0)</f>
        <v>0</v>
      </c>
      <c r="BI205" s="228">
        <f>IF(N205="nulová",J205,0)</f>
        <v>0</v>
      </c>
      <c r="BJ205" s="18" t="s">
        <v>75</v>
      </c>
      <c r="BK205" s="228">
        <f>ROUND(I205*H205,2)</f>
        <v>0</v>
      </c>
      <c r="BL205" s="18" t="s">
        <v>233</v>
      </c>
      <c r="BM205" s="227" t="s">
        <v>753</v>
      </c>
    </row>
    <row r="206" s="13" customFormat="1">
      <c r="A206" s="13"/>
      <c r="B206" s="234"/>
      <c r="C206" s="235"/>
      <c r="D206" s="229" t="s">
        <v>242</v>
      </c>
      <c r="E206" s="236" t="s">
        <v>19</v>
      </c>
      <c r="F206" s="237" t="s">
        <v>754</v>
      </c>
      <c r="G206" s="235"/>
      <c r="H206" s="238">
        <v>10.560000000000001</v>
      </c>
      <c r="I206" s="239"/>
      <c r="J206" s="235"/>
      <c r="K206" s="235"/>
      <c r="L206" s="240"/>
      <c r="M206" s="241"/>
      <c r="N206" s="242"/>
      <c r="O206" s="242"/>
      <c r="P206" s="242"/>
      <c r="Q206" s="242"/>
      <c r="R206" s="242"/>
      <c r="S206" s="242"/>
      <c r="T206" s="24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4" t="s">
        <v>242</v>
      </c>
      <c r="AU206" s="244" t="s">
        <v>79</v>
      </c>
      <c r="AV206" s="13" t="s">
        <v>79</v>
      </c>
      <c r="AW206" s="13" t="s">
        <v>32</v>
      </c>
      <c r="AX206" s="13" t="s">
        <v>71</v>
      </c>
      <c r="AY206" s="244" t="s">
        <v>227</v>
      </c>
    </row>
    <row r="207" s="13" customFormat="1">
      <c r="A207" s="13"/>
      <c r="B207" s="234"/>
      <c r="C207" s="235"/>
      <c r="D207" s="229" t="s">
        <v>242</v>
      </c>
      <c r="E207" s="236" t="s">
        <v>19</v>
      </c>
      <c r="F207" s="237" t="s">
        <v>456</v>
      </c>
      <c r="G207" s="235"/>
      <c r="H207" s="238">
        <v>2.75</v>
      </c>
      <c r="I207" s="239"/>
      <c r="J207" s="235"/>
      <c r="K207" s="235"/>
      <c r="L207" s="240"/>
      <c r="M207" s="241"/>
      <c r="N207" s="242"/>
      <c r="O207" s="242"/>
      <c r="P207" s="242"/>
      <c r="Q207" s="242"/>
      <c r="R207" s="242"/>
      <c r="S207" s="242"/>
      <c r="T207" s="24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4" t="s">
        <v>242</v>
      </c>
      <c r="AU207" s="244" t="s">
        <v>79</v>
      </c>
      <c r="AV207" s="13" t="s">
        <v>79</v>
      </c>
      <c r="AW207" s="13" t="s">
        <v>32</v>
      </c>
      <c r="AX207" s="13" t="s">
        <v>71</v>
      </c>
      <c r="AY207" s="244" t="s">
        <v>227</v>
      </c>
    </row>
    <row r="208" s="14" customFormat="1">
      <c r="A208" s="14"/>
      <c r="B208" s="245"/>
      <c r="C208" s="246"/>
      <c r="D208" s="229" t="s">
        <v>242</v>
      </c>
      <c r="E208" s="247" t="s">
        <v>19</v>
      </c>
      <c r="F208" s="248" t="s">
        <v>244</v>
      </c>
      <c r="G208" s="246"/>
      <c r="H208" s="249">
        <v>13.310000000000001</v>
      </c>
      <c r="I208" s="250"/>
      <c r="J208" s="246"/>
      <c r="K208" s="246"/>
      <c r="L208" s="251"/>
      <c r="M208" s="252"/>
      <c r="N208" s="253"/>
      <c r="O208" s="253"/>
      <c r="P208" s="253"/>
      <c r="Q208" s="253"/>
      <c r="R208" s="253"/>
      <c r="S208" s="253"/>
      <c r="T208" s="25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5" t="s">
        <v>242</v>
      </c>
      <c r="AU208" s="255" t="s">
        <v>79</v>
      </c>
      <c r="AV208" s="14" t="s">
        <v>122</v>
      </c>
      <c r="AW208" s="14" t="s">
        <v>32</v>
      </c>
      <c r="AX208" s="14" t="s">
        <v>75</v>
      </c>
      <c r="AY208" s="255" t="s">
        <v>227</v>
      </c>
    </row>
    <row r="209" s="12" customFormat="1" ht="22.8" customHeight="1">
      <c r="A209" s="12"/>
      <c r="B209" s="200"/>
      <c r="C209" s="201"/>
      <c r="D209" s="202" t="s">
        <v>70</v>
      </c>
      <c r="E209" s="214" t="s">
        <v>279</v>
      </c>
      <c r="F209" s="214" t="s">
        <v>457</v>
      </c>
      <c r="G209" s="201"/>
      <c r="H209" s="201"/>
      <c r="I209" s="204"/>
      <c r="J209" s="215">
        <f>BK209</f>
        <v>0</v>
      </c>
      <c r="K209" s="201"/>
      <c r="L209" s="206"/>
      <c r="M209" s="207"/>
      <c r="N209" s="208"/>
      <c r="O209" s="208"/>
      <c r="P209" s="209">
        <f>SUM(P210:P211)</f>
        <v>0</v>
      </c>
      <c r="Q209" s="208"/>
      <c r="R209" s="209">
        <f>SUM(R210:R211)</f>
        <v>0</v>
      </c>
      <c r="S209" s="208"/>
      <c r="T209" s="210">
        <f>SUM(T210:T211)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11" t="s">
        <v>75</v>
      </c>
      <c r="AT209" s="212" t="s">
        <v>70</v>
      </c>
      <c r="AU209" s="212" t="s">
        <v>75</v>
      </c>
      <c r="AY209" s="211" t="s">
        <v>227</v>
      </c>
      <c r="BK209" s="213">
        <f>SUM(BK210:BK211)</f>
        <v>0</v>
      </c>
    </row>
    <row r="210" s="2" customFormat="1" ht="44.25" customHeight="1">
      <c r="A210" s="39"/>
      <c r="B210" s="40"/>
      <c r="C210" s="216" t="s">
        <v>420</v>
      </c>
      <c r="D210" s="216" t="s">
        <v>229</v>
      </c>
      <c r="E210" s="217" t="s">
        <v>459</v>
      </c>
      <c r="F210" s="218" t="s">
        <v>460</v>
      </c>
      <c r="G210" s="219" t="s">
        <v>180</v>
      </c>
      <c r="H210" s="220">
        <v>20</v>
      </c>
      <c r="I210" s="221"/>
      <c r="J210" s="222">
        <f>ROUND(I210*H210,2)</f>
        <v>0</v>
      </c>
      <c r="K210" s="218" t="s">
        <v>232</v>
      </c>
      <c r="L210" s="45"/>
      <c r="M210" s="223" t="s">
        <v>19</v>
      </c>
      <c r="N210" s="224" t="s">
        <v>42</v>
      </c>
      <c r="O210" s="85"/>
      <c r="P210" s="225">
        <f>O210*H210</f>
        <v>0</v>
      </c>
      <c r="Q210" s="225">
        <v>0</v>
      </c>
      <c r="R210" s="225">
        <f>Q210*H210</f>
        <v>0</v>
      </c>
      <c r="S210" s="225">
        <v>0</v>
      </c>
      <c r="T210" s="226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27" t="s">
        <v>122</v>
      </c>
      <c r="AT210" s="227" t="s">
        <v>229</v>
      </c>
      <c r="AU210" s="227" t="s">
        <v>79</v>
      </c>
      <c r="AY210" s="18" t="s">
        <v>227</v>
      </c>
      <c r="BE210" s="228">
        <f>IF(N210="základní",J210,0)</f>
        <v>0</v>
      </c>
      <c r="BF210" s="228">
        <f>IF(N210="snížená",J210,0)</f>
        <v>0</v>
      </c>
      <c r="BG210" s="228">
        <f>IF(N210="zákl. přenesená",J210,0)</f>
        <v>0</v>
      </c>
      <c r="BH210" s="228">
        <f>IF(N210="sníž. přenesená",J210,0)</f>
        <v>0</v>
      </c>
      <c r="BI210" s="228">
        <f>IF(N210="nulová",J210,0)</f>
        <v>0</v>
      </c>
      <c r="BJ210" s="18" t="s">
        <v>75</v>
      </c>
      <c r="BK210" s="228">
        <f>ROUND(I210*H210,2)</f>
        <v>0</v>
      </c>
      <c r="BL210" s="18" t="s">
        <v>122</v>
      </c>
      <c r="BM210" s="227" t="s">
        <v>755</v>
      </c>
    </row>
    <row r="211" s="13" customFormat="1">
      <c r="A211" s="13"/>
      <c r="B211" s="234"/>
      <c r="C211" s="235"/>
      <c r="D211" s="229" t="s">
        <v>242</v>
      </c>
      <c r="E211" s="236" t="s">
        <v>19</v>
      </c>
      <c r="F211" s="237" t="s">
        <v>756</v>
      </c>
      <c r="G211" s="235"/>
      <c r="H211" s="238">
        <v>20</v>
      </c>
      <c r="I211" s="239"/>
      <c r="J211" s="235"/>
      <c r="K211" s="235"/>
      <c r="L211" s="240"/>
      <c r="M211" s="283"/>
      <c r="N211" s="284"/>
      <c r="O211" s="284"/>
      <c r="P211" s="284"/>
      <c r="Q211" s="284"/>
      <c r="R211" s="284"/>
      <c r="S211" s="284"/>
      <c r="T211" s="285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4" t="s">
        <v>242</v>
      </c>
      <c r="AU211" s="244" t="s">
        <v>79</v>
      </c>
      <c r="AV211" s="13" t="s">
        <v>79</v>
      </c>
      <c r="AW211" s="13" t="s">
        <v>32</v>
      </c>
      <c r="AX211" s="13" t="s">
        <v>75</v>
      </c>
      <c r="AY211" s="244" t="s">
        <v>227</v>
      </c>
    </row>
    <row r="212" s="2" customFormat="1" ht="6.96" customHeight="1">
      <c r="A212" s="39"/>
      <c r="B212" s="60"/>
      <c r="C212" s="61"/>
      <c r="D212" s="61"/>
      <c r="E212" s="61"/>
      <c r="F212" s="61"/>
      <c r="G212" s="61"/>
      <c r="H212" s="61"/>
      <c r="I212" s="61"/>
      <c r="J212" s="61"/>
      <c r="K212" s="61"/>
      <c r="L212" s="45"/>
      <c r="M212" s="39"/>
      <c r="O212" s="39"/>
      <c r="P212" s="39"/>
      <c r="Q212" s="39"/>
      <c r="R212" s="39"/>
      <c r="S212" s="39"/>
      <c r="T212" s="39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</row>
  </sheetData>
  <sheetProtection sheet="1" autoFilter="0" formatColumns="0" formatRows="0" objects="1" scenarios="1" spinCount="100000" saltValue="1r/cM4voxG9PrRl8iD9Ag7nETrDVnjCE15G8Mq/nxjWfF7b4+q8XAyeX9YNOoqG6LjhOvB4S538PqtZtWrMdug==" hashValue="Z7NhmRTC3Kv0Qt2F3gGVh7cK0qTJkTOymlSQiCP+pJOiN9u+I4ubvoEziiLjX3M8CottVZWSKBkzsru9phTWTQ==" algorithmName="SHA-512" password="CC35"/>
  <autoFilter ref="C100:K211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7:H87"/>
    <mergeCell ref="E91:H91"/>
    <mergeCell ref="E89:H89"/>
    <mergeCell ref="E93:H9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110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1"/>
      <c r="AT3" s="18" t="s">
        <v>79</v>
      </c>
    </row>
    <row r="4" s="1" customFormat="1" ht="24.96" customHeight="1">
      <c r="B4" s="21"/>
      <c r="D4" s="143" t="s">
        <v>174</v>
      </c>
      <c r="L4" s="21"/>
      <c r="M4" s="144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5" t="s">
        <v>16</v>
      </c>
      <c r="L6" s="21"/>
    </row>
    <row r="7" s="1" customFormat="1" ht="16.5" customHeight="1">
      <c r="B7" s="21"/>
      <c r="E7" s="146" t="str">
        <f>'Rekapitulace stavby'!K6</f>
        <v>Oprava přejezdů v obvodu Správy tratí Ústí nad Labem pro r. 2022</v>
      </c>
      <c r="F7" s="145"/>
      <c r="G7" s="145"/>
      <c r="H7" s="145"/>
      <c r="L7" s="21"/>
    </row>
    <row r="8">
      <c r="B8" s="21"/>
      <c r="D8" s="145" t="s">
        <v>185</v>
      </c>
      <c r="L8" s="21"/>
    </row>
    <row r="9" s="1" customFormat="1" ht="16.5" customHeight="1">
      <c r="B9" s="21"/>
      <c r="E9" s="146" t="s">
        <v>507</v>
      </c>
      <c r="F9" s="1"/>
      <c r="G9" s="1"/>
      <c r="H9" s="1"/>
      <c r="L9" s="21"/>
    </row>
    <row r="10" s="1" customFormat="1" ht="12" customHeight="1">
      <c r="B10" s="21"/>
      <c r="D10" s="145" t="s">
        <v>187</v>
      </c>
      <c r="L10" s="21"/>
    </row>
    <row r="11" s="2" customFormat="1" ht="16.5" customHeight="1">
      <c r="A11" s="39"/>
      <c r="B11" s="45"/>
      <c r="C11" s="39"/>
      <c r="D11" s="39"/>
      <c r="E11" s="147" t="s">
        <v>652</v>
      </c>
      <c r="F11" s="39"/>
      <c r="G11" s="39"/>
      <c r="H11" s="39"/>
      <c r="I11" s="39"/>
      <c r="J11" s="39"/>
      <c r="K11" s="39"/>
      <c r="L11" s="14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5" t="s">
        <v>189</v>
      </c>
      <c r="E12" s="39"/>
      <c r="F12" s="39"/>
      <c r="G12" s="39"/>
      <c r="H12" s="39"/>
      <c r="I12" s="39"/>
      <c r="J12" s="39"/>
      <c r="K12" s="39"/>
      <c r="L12" s="14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49" t="s">
        <v>757</v>
      </c>
      <c r="F13" s="39"/>
      <c r="G13" s="39"/>
      <c r="H13" s="39"/>
      <c r="I13" s="39"/>
      <c r="J13" s="39"/>
      <c r="K13" s="39"/>
      <c r="L13" s="14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14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45" t="s">
        <v>18</v>
      </c>
      <c r="E15" s="39"/>
      <c r="F15" s="134" t="s">
        <v>19</v>
      </c>
      <c r="G15" s="39"/>
      <c r="H15" s="39"/>
      <c r="I15" s="145" t="s">
        <v>20</v>
      </c>
      <c r="J15" s="134" t="s">
        <v>19</v>
      </c>
      <c r="K15" s="39"/>
      <c r="L15" s="14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5" t="s">
        <v>21</v>
      </c>
      <c r="E16" s="39"/>
      <c r="F16" s="134" t="s">
        <v>191</v>
      </c>
      <c r="G16" s="39"/>
      <c r="H16" s="39"/>
      <c r="I16" s="145" t="s">
        <v>23</v>
      </c>
      <c r="J16" s="150" t="str">
        <f>'Rekapitulace stavby'!AN8</f>
        <v>31. 8. 2021</v>
      </c>
      <c r="K16" s="39"/>
      <c r="L16" s="14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14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45" t="s">
        <v>25</v>
      </c>
      <c r="E18" s="39"/>
      <c r="F18" s="39"/>
      <c r="G18" s="39"/>
      <c r="H18" s="39"/>
      <c r="I18" s="145" t="s">
        <v>26</v>
      </c>
      <c r="J18" s="134" t="str">
        <f>IF('Rekapitulace stavby'!AN10="","",'Rekapitulace stavby'!AN10)</f>
        <v/>
      </c>
      <c r="K18" s="39"/>
      <c r="L18" s="14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4" t="str">
        <f>IF('Rekapitulace stavby'!E11="","",'Rekapitulace stavby'!E11)</f>
        <v>Správa železnic, státní organizace</v>
      </c>
      <c r="F19" s="39"/>
      <c r="G19" s="39"/>
      <c r="H19" s="39"/>
      <c r="I19" s="145" t="s">
        <v>28</v>
      </c>
      <c r="J19" s="134" t="str">
        <f>IF('Rekapitulace stavby'!AN11="","",'Rekapitulace stavby'!AN11)</f>
        <v/>
      </c>
      <c r="K19" s="39"/>
      <c r="L19" s="14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14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45" t="s">
        <v>29</v>
      </c>
      <c r="E21" s="39"/>
      <c r="F21" s="39"/>
      <c r="G21" s="39"/>
      <c r="H21" s="39"/>
      <c r="I21" s="145" t="s">
        <v>26</v>
      </c>
      <c r="J21" s="34" t="str">
        <f>'Rekapitulace stavby'!AN13</f>
        <v>Vyplň údaj</v>
      </c>
      <c r="K21" s="39"/>
      <c r="L21" s="14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34"/>
      <c r="G22" s="134"/>
      <c r="H22" s="134"/>
      <c r="I22" s="145" t="s">
        <v>28</v>
      </c>
      <c r="J22" s="34" t="str">
        <f>'Rekapitulace stavby'!AN14</f>
        <v>Vyplň údaj</v>
      </c>
      <c r="K22" s="39"/>
      <c r="L22" s="14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14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45" t="s">
        <v>31</v>
      </c>
      <c r="E24" s="39"/>
      <c r="F24" s="39"/>
      <c r="G24" s="39"/>
      <c r="H24" s="39"/>
      <c r="I24" s="145" t="s">
        <v>26</v>
      </c>
      <c r="J24" s="134" t="str">
        <f>IF('Rekapitulace stavby'!AN16="","",'Rekapitulace stavby'!AN16)</f>
        <v/>
      </c>
      <c r="K24" s="39"/>
      <c r="L24" s="14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34" t="str">
        <f>IF('Rekapitulace stavby'!E17="","",'Rekapitulace stavby'!E17)</f>
        <v xml:space="preserve"> </v>
      </c>
      <c r="F25" s="39"/>
      <c r="G25" s="39"/>
      <c r="H25" s="39"/>
      <c r="I25" s="145" t="s">
        <v>28</v>
      </c>
      <c r="J25" s="134" t="str">
        <f>IF('Rekapitulace stavby'!AN17="","",'Rekapitulace stavby'!AN17)</f>
        <v/>
      </c>
      <c r="K25" s="39"/>
      <c r="L25" s="14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14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45" t="s">
        <v>33</v>
      </c>
      <c r="E27" s="39"/>
      <c r="F27" s="39"/>
      <c r="G27" s="39"/>
      <c r="H27" s="39"/>
      <c r="I27" s="145" t="s">
        <v>26</v>
      </c>
      <c r="J27" s="134" t="s">
        <v>19</v>
      </c>
      <c r="K27" s="39"/>
      <c r="L27" s="148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34" t="s">
        <v>192</v>
      </c>
      <c r="F28" s="39"/>
      <c r="G28" s="39"/>
      <c r="H28" s="39"/>
      <c r="I28" s="145" t="s">
        <v>28</v>
      </c>
      <c r="J28" s="134" t="s">
        <v>19</v>
      </c>
      <c r="K28" s="39"/>
      <c r="L28" s="14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148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45" t="s">
        <v>35</v>
      </c>
      <c r="E30" s="39"/>
      <c r="F30" s="39"/>
      <c r="G30" s="39"/>
      <c r="H30" s="39"/>
      <c r="I30" s="39"/>
      <c r="J30" s="39"/>
      <c r="K30" s="39"/>
      <c r="L30" s="14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5" customHeight="1">
      <c r="A31" s="151"/>
      <c r="B31" s="152"/>
      <c r="C31" s="151"/>
      <c r="D31" s="151"/>
      <c r="E31" s="153" t="s">
        <v>19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14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5"/>
      <c r="E33" s="155"/>
      <c r="F33" s="155"/>
      <c r="G33" s="155"/>
      <c r="H33" s="155"/>
      <c r="I33" s="155"/>
      <c r="J33" s="155"/>
      <c r="K33" s="155"/>
      <c r="L33" s="14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56" t="s">
        <v>37</v>
      </c>
      <c r="E34" s="39"/>
      <c r="F34" s="39"/>
      <c r="G34" s="39"/>
      <c r="H34" s="39"/>
      <c r="I34" s="39"/>
      <c r="J34" s="157">
        <f>ROUND(J92, 2)</f>
        <v>0</v>
      </c>
      <c r="K34" s="39"/>
      <c r="L34" s="14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55"/>
      <c r="E35" s="155"/>
      <c r="F35" s="155"/>
      <c r="G35" s="155"/>
      <c r="H35" s="155"/>
      <c r="I35" s="155"/>
      <c r="J35" s="155"/>
      <c r="K35" s="155"/>
      <c r="L35" s="14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58" t="s">
        <v>39</v>
      </c>
      <c r="G36" s="39"/>
      <c r="H36" s="39"/>
      <c r="I36" s="158" t="s">
        <v>38</v>
      </c>
      <c r="J36" s="158" t="s">
        <v>40</v>
      </c>
      <c r="K36" s="39"/>
      <c r="L36" s="14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47" t="s">
        <v>41</v>
      </c>
      <c r="E37" s="145" t="s">
        <v>42</v>
      </c>
      <c r="F37" s="159">
        <f>ROUND((SUM(BE92:BE96)),  2)</f>
        <v>0</v>
      </c>
      <c r="G37" s="39"/>
      <c r="H37" s="39"/>
      <c r="I37" s="160">
        <v>0.20999999999999999</v>
      </c>
      <c r="J37" s="159">
        <f>ROUND(((SUM(BE92:BE96))*I37),  2)</f>
        <v>0</v>
      </c>
      <c r="K37" s="39"/>
      <c r="L37" s="14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45" t="s">
        <v>43</v>
      </c>
      <c r="F38" s="159">
        <f>ROUND((SUM(BF92:BF96)),  2)</f>
        <v>0</v>
      </c>
      <c r="G38" s="39"/>
      <c r="H38" s="39"/>
      <c r="I38" s="160">
        <v>0.14999999999999999</v>
      </c>
      <c r="J38" s="159">
        <f>ROUND(((SUM(BF92:BF96))*I38),  2)</f>
        <v>0</v>
      </c>
      <c r="K38" s="39"/>
      <c r="L38" s="14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5" t="s">
        <v>44</v>
      </c>
      <c r="F39" s="159">
        <f>ROUND((SUM(BG92:BG96)),  2)</f>
        <v>0</v>
      </c>
      <c r="G39" s="39"/>
      <c r="H39" s="39"/>
      <c r="I39" s="160">
        <v>0.20999999999999999</v>
      </c>
      <c r="J39" s="159">
        <f>0</f>
        <v>0</v>
      </c>
      <c r="K39" s="39"/>
      <c r="L39" s="14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45" t="s">
        <v>45</v>
      </c>
      <c r="F40" s="159">
        <f>ROUND((SUM(BH92:BH96)),  2)</f>
        <v>0</v>
      </c>
      <c r="G40" s="39"/>
      <c r="H40" s="39"/>
      <c r="I40" s="160">
        <v>0.14999999999999999</v>
      </c>
      <c r="J40" s="159">
        <f>0</f>
        <v>0</v>
      </c>
      <c r="K40" s="39"/>
      <c r="L40" s="14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45" t="s">
        <v>46</v>
      </c>
      <c r="F41" s="159">
        <f>ROUND((SUM(BI92:BI96)),  2)</f>
        <v>0</v>
      </c>
      <c r="G41" s="39"/>
      <c r="H41" s="39"/>
      <c r="I41" s="160">
        <v>0</v>
      </c>
      <c r="J41" s="159">
        <f>0</f>
        <v>0</v>
      </c>
      <c r="K41" s="39"/>
      <c r="L41" s="148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148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1"/>
      <c r="D43" s="162" t="s">
        <v>47</v>
      </c>
      <c r="E43" s="163"/>
      <c r="F43" s="163"/>
      <c r="G43" s="164" t="s">
        <v>48</v>
      </c>
      <c r="H43" s="165" t="s">
        <v>49</v>
      </c>
      <c r="I43" s="163"/>
      <c r="J43" s="166">
        <f>SUM(J34:J41)</f>
        <v>0</v>
      </c>
      <c r="K43" s="167"/>
      <c r="L43" s="148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8" s="2" customFormat="1" ht="6.96" customHeight="1">
      <c r="A48" s="39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24.96" customHeight="1">
      <c r="A49" s="39"/>
      <c r="B49" s="40"/>
      <c r="C49" s="24" t="s">
        <v>193</v>
      </c>
      <c r="D49" s="41"/>
      <c r="E49" s="41"/>
      <c r="F49" s="41"/>
      <c r="G49" s="41"/>
      <c r="H49" s="41"/>
      <c r="I49" s="41"/>
      <c r="J49" s="41"/>
      <c r="K49" s="41"/>
      <c r="L49" s="14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6.96" customHeight="1">
      <c r="A50" s="39"/>
      <c r="B50" s="40"/>
      <c r="C50" s="41"/>
      <c r="D50" s="41"/>
      <c r="E50" s="41"/>
      <c r="F50" s="41"/>
      <c r="G50" s="41"/>
      <c r="H50" s="41"/>
      <c r="I50" s="41"/>
      <c r="J50" s="41"/>
      <c r="K50" s="41"/>
      <c r="L50" s="14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16</v>
      </c>
      <c r="D51" s="41"/>
      <c r="E51" s="41"/>
      <c r="F51" s="41"/>
      <c r="G51" s="41"/>
      <c r="H51" s="41"/>
      <c r="I51" s="41"/>
      <c r="J51" s="41"/>
      <c r="K51" s="41"/>
      <c r="L51" s="148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6.5" customHeight="1">
      <c r="A52" s="39"/>
      <c r="B52" s="40"/>
      <c r="C52" s="41"/>
      <c r="D52" s="41"/>
      <c r="E52" s="172" t="str">
        <f>E7</f>
        <v>Oprava přejezdů v obvodu Správy tratí Ústí nad Labem pro r. 2022</v>
      </c>
      <c r="F52" s="33"/>
      <c r="G52" s="33"/>
      <c r="H52" s="33"/>
      <c r="I52" s="41"/>
      <c r="J52" s="41"/>
      <c r="K52" s="41"/>
      <c r="L52" s="14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1" customFormat="1" ht="12" customHeight="1">
      <c r="B53" s="22"/>
      <c r="C53" s="33" t="s">
        <v>185</v>
      </c>
      <c r="D53" s="23"/>
      <c r="E53" s="23"/>
      <c r="F53" s="23"/>
      <c r="G53" s="23"/>
      <c r="H53" s="23"/>
      <c r="I53" s="23"/>
      <c r="J53" s="23"/>
      <c r="K53" s="23"/>
      <c r="L53" s="21"/>
    </row>
    <row r="54" s="1" customFormat="1" ht="16.5" customHeight="1">
      <c r="B54" s="22"/>
      <c r="C54" s="23"/>
      <c r="D54" s="23"/>
      <c r="E54" s="172" t="s">
        <v>507</v>
      </c>
      <c r="F54" s="23"/>
      <c r="G54" s="23"/>
      <c r="H54" s="23"/>
      <c r="I54" s="23"/>
      <c r="J54" s="23"/>
      <c r="K54" s="23"/>
      <c r="L54" s="21"/>
    </row>
    <row r="55" s="1" customFormat="1" ht="12" customHeight="1">
      <c r="B55" s="22"/>
      <c r="C55" s="33" t="s">
        <v>187</v>
      </c>
      <c r="D55" s="23"/>
      <c r="E55" s="23"/>
      <c r="F55" s="23"/>
      <c r="G55" s="23"/>
      <c r="H55" s="23"/>
      <c r="I55" s="23"/>
      <c r="J55" s="23"/>
      <c r="K55" s="23"/>
      <c r="L55" s="21"/>
    </row>
    <row r="56" s="2" customFormat="1" ht="16.5" customHeight="1">
      <c r="A56" s="39"/>
      <c r="B56" s="40"/>
      <c r="C56" s="41"/>
      <c r="D56" s="41"/>
      <c r="E56" s="173" t="s">
        <v>652</v>
      </c>
      <c r="F56" s="41"/>
      <c r="G56" s="41"/>
      <c r="H56" s="41"/>
      <c r="I56" s="41"/>
      <c r="J56" s="41"/>
      <c r="K56" s="41"/>
      <c r="L56" s="14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12" customHeight="1">
      <c r="A57" s="39"/>
      <c r="B57" s="40"/>
      <c r="C57" s="33" t="s">
        <v>189</v>
      </c>
      <c r="D57" s="41"/>
      <c r="E57" s="41"/>
      <c r="F57" s="41"/>
      <c r="G57" s="41"/>
      <c r="H57" s="41"/>
      <c r="I57" s="41"/>
      <c r="J57" s="41"/>
      <c r="K57" s="41"/>
      <c r="L57" s="14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6.5" customHeight="1">
      <c r="A58" s="39"/>
      <c r="B58" s="40"/>
      <c r="C58" s="41"/>
      <c r="D58" s="41"/>
      <c r="E58" s="70" t="str">
        <f>E13</f>
        <v>SO 3.2 - VRN</v>
      </c>
      <c r="F58" s="41"/>
      <c r="G58" s="41"/>
      <c r="H58" s="41"/>
      <c r="I58" s="41"/>
      <c r="J58" s="41"/>
      <c r="K58" s="41"/>
      <c r="L58" s="14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6.96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14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2" customHeight="1">
      <c r="A60" s="39"/>
      <c r="B60" s="40"/>
      <c r="C60" s="33" t="s">
        <v>21</v>
      </c>
      <c r="D60" s="41"/>
      <c r="E60" s="41"/>
      <c r="F60" s="28" t="str">
        <f>F16</f>
        <v>Obvod ST Ústí n.L.</v>
      </c>
      <c r="G60" s="41"/>
      <c r="H60" s="41"/>
      <c r="I60" s="33" t="s">
        <v>23</v>
      </c>
      <c r="J60" s="73" t="str">
        <f>IF(J16="","",J16)</f>
        <v>31. 8. 2021</v>
      </c>
      <c r="K60" s="41"/>
      <c r="L60" s="148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6.96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48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5.15" customHeight="1">
      <c r="A62" s="39"/>
      <c r="B62" s="40"/>
      <c r="C62" s="33" t="s">
        <v>25</v>
      </c>
      <c r="D62" s="41"/>
      <c r="E62" s="41"/>
      <c r="F62" s="28" t="str">
        <f>E19</f>
        <v>Správa železnic, státní organizace</v>
      </c>
      <c r="G62" s="41"/>
      <c r="H62" s="41"/>
      <c r="I62" s="33" t="s">
        <v>31</v>
      </c>
      <c r="J62" s="37" t="str">
        <f>E25</f>
        <v xml:space="preserve"> </v>
      </c>
      <c r="K62" s="41"/>
      <c r="L62" s="148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15.15" customHeight="1">
      <c r="A63" s="39"/>
      <c r="B63" s="40"/>
      <c r="C63" s="33" t="s">
        <v>29</v>
      </c>
      <c r="D63" s="41"/>
      <c r="E63" s="41"/>
      <c r="F63" s="28" t="str">
        <f>IF(E22="","",E22)</f>
        <v>Vyplň údaj</v>
      </c>
      <c r="G63" s="41"/>
      <c r="H63" s="41"/>
      <c r="I63" s="33" t="s">
        <v>33</v>
      </c>
      <c r="J63" s="37" t="str">
        <f>E28</f>
        <v>Jan Seemann</v>
      </c>
      <c r="K63" s="41"/>
      <c r="L63" s="148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10.32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48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29.28" customHeight="1">
      <c r="A65" s="39"/>
      <c r="B65" s="40"/>
      <c r="C65" s="174" t="s">
        <v>194</v>
      </c>
      <c r="D65" s="175"/>
      <c r="E65" s="175"/>
      <c r="F65" s="175"/>
      <c r="G65" s="175"/>
      <c r="H65" s="175"/>
      <c r="I65" s="175"/>
      <c r="J65" s="176" t="s">
        <v>195</v>
      </c>
      <c r="K65" s="175"/>
      <c r="L65" s="148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10.32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48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2.8" customHeight="1">
      <c r="A67" s="39"/>
      <c r="B67" s="40"/>
      <c r="C67" s="177" t="s">
        <v>69</v>
      </c>
      <c r="D67" s="41"/>
      <c r="E67" s="41"/>
      <c r="F67" s="41"/>
      <c r="G67" s="41"/>
      <c r="H67" s="41"/>
      <c r="I67" s="41"/>
      <c r="J67" s="103">
        <f>J92</f>
        <v>0</v>
      </c>
      <c r="K67" s="41"/>
      <c r="L67" s="148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U67" s="18" t="s">
        <v>196</v>
      </c>
    </row>
    <row r="68" s="9" customFormat="1" ht="24.96" customHeight="1">
      <c r="A68" s="9"/>
      <c r="B68" s="178"/>
      <c r="C68" s="179"/>
      <c r="D68" s="180" t="s">
        <v>463</v>
      </c>
      <c r="E68" s="181"/>
      <c r="F68" s="181"/>
      <c r="G68" s="181"/>
      <c r="H68" s="181"/>
      <c r="I68" s="181"/>
      <c r="J68" s="182">
        <f>J93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48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48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48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212</v>
      </c>
      <c r="D75" s="41"/>
      <c r="E75" s="41"/>
      <c r="F75" s="41"/>
      <c r="G75" s="41"/>
      <c r="H75" s="41"/>
      <c r="I75" s="41"/>
      <c r="J75" s="41"/>
      <c r="K75" s="41"/>
      <c r="L75" s="148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48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16</v>
      </c>
      <c r="D77" s="41"/>
      <c r="E77" s="41"/>
      <c r="F77" s="41"/>
      <c r="G77" s="41"/>
      <c r="H77" s="41"/>
      <c r="I77" s="41"/>
      <c r="J77" s="41"/>
      <c r="K77" s="41"/>
      <c r="L77" s="148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172" t="str">
        <f>E7</f>
        <v>Oprava přejezdů v obvodu Správy tratí Ústí nad Labem pro r. 2022</v>
      </c>
      <c r="F78" s="33"/>
      <c r="G78" s="33"/>
      <c r="H78" s="33"/>
      <c r="I78" s="41"/>
      <c r="J78" s="41"/>
      <c r="K78" s="41"/>
      <c r="L78" s="148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" customFormat="1" ht="12" customHeight="1">
      <c r="B79" s="22"/>
      <c r="C79" s="33" t="s">
        <v>185</v>
      </c>
      <c r="D79" s="23"/>
      <c r="E79" s="23"/>
      <c r="F79" s="23"/>
      <c r="G79" s="23"/>
      <c r="H79" s="23"/>
      <c r="I79" s="23"/>
      <c r="J79" s="23"/>
      <c r="K79" s="23"/>
      <c r="L79" s="21"/>
    </row>
    <row r="80" s="1" customFormat="1" ht="16.5" customHeight="1">
      <c r="B80" s="22"/>
      <c r="C80" s="23"/>
      <c r="D80" s="23"/>
      <c r="E80" s="172" t="s">
        <v>507</v>
      </c>
      <c r="F80" s="23"/>
      <c r="G80" s="23"/>
      <c r="H80" s="23"/>
      <c r="I80" s="23"/>
      <c r="J80" s="23"/>
      <c r="K80" s="23"/>
      <c r="L80" s="21"/>
    </row>
    <row r="81" s="1" customFormat="1" ht="12" customHeight="1">
      <c r="B81" s="22"/>
      <c r="C81" s="33" t="s">
        <v>187</v>
      </c>
      <c r="D81" s="23"/>
      <c r="E81" s="23"/>
      <c r="F81" s="23"/>
      <c r="G81" s="23"/>
      <c r="H81" s="23"/>
      <c r="I81" s="23"/>
      <c r="J81" s="23"/>
      <c r="K81" s="23"/>
      <c r="L81" s="21"/>
    </row>
    <row r="82" s="2" customFormat="1" ht="16.5" customHeight="1">
      <c r="A82" s="39"/>
      <c r="B82" s="40"/>
      <c r="C82" s="41"/>
      <c r="D82" s="41"/>
      <c r="E82" s="173" t="s">
        <v>652</v>
      </c>
      <c r="F82" s="41"/>
      <c r="G82" s="41"/>
      <c r="H82" s="41"/>
      <c r="I82" s="41"/>
      <c r="J82" s="41"/>
      <c r="K82" s="41"/>
      <c r="L82" s="148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189</v>
      </c>
      <c r="D83" s="41"/>
      <c r="E83" s="41"/>
      <c r="F83" s="41"/>
      <c r="G83" s="41"/>
      <c r="H83" s="41"/>
      <c r="I83" s="41"/>
      <c r="J83" s="41"/>
      <c r="K83" s="41"/>
      <c r="L83" s="148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70" t="str">
        <f>E13</f>
        <v>SO 3.2 - VRN</v>
      </c>
      <c r="F84" s="41"/>
      <c r="G84" s="41"/>
      <c r="H84" s="41"/>
      <c r="I84" s="41"/>
      <c r="J84" s="41"/>
      <c r="K84" s="41"/>
      <c r="L84" s="148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8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21</v>
      </c>
      <c r="D86" s="41"/>
      <c r="E86" s="41"/>
      <c r="F86" s="28" t="str">
        <f>F16</f>
        <v>Obvod ST Ústí n.L.</v>
      </c>
      <c r="G86" s="41"/>
      <c r="H86" s="41"/>
      <c r="I86" s="33" t="s">
        <v>23</v>
      </c>
      <c r="J86" s="73" t="str">
        <f>IF(J16="","",J16)</f>
        <v>31. 8. 2021</v>
      </c>
      <c r="K86" s="41"/>
      <c r="L86" s="148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8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25</v>
      </c>
      <c r="D88" s="41"/>
      <c r="E88" s="41"/>
      <c r="F88" s="28" t="str">
        <f>E19</f>
        <v>Správa železnic, státní organizace</v>
      </c>
      <c r="G88" s="41"/>
      <c r="H88" s="41"/>
      <c r="I88" s="33" t="s">
        <v>31</v>
      </c>
      <c r="J88" s="37" t="str">
        <f>E25</f>
        <v xml:space="preserve"> </v>
      </c>
      <c r="K88" s="41"/>
      <c r="L88" s="148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29</v>
      </c>
      <c r="D89" s="41"/>
      <c r="E89" s="41"/>
      <c r="F89" s="28" t="str">
        <f>IF(E22="","",E22)</f>
        <v>Vyplň údaj</v>
      </c>
      <c r="G89" s="41"/>
      <c r="H89" s="41"/>
      <c r="I89" s="33" t="s">
        <v>33</v>
      </c>
      <c r="J89" s="37" t="str">
        <f>E28</f>
        <v>Jan Seemann</v>
      </c>
      <c r="K89" s="41"/>
      <c r="L89" s="148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0.32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48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11" customFormat="1" ht="29.28" customHeight="1">
      <c r="A91" s="189"/>
      <c r="B91" s="190"/>
      <c r="C91" s="191" t="s">
        <v>213</v>
      </c>
      <c r="D91" s="192" t="s">
        <v>56</v>
      </c>
      <c r="E91" s="192" t="s">
        <v>52</v>
      </c>
      <c r="F91" s="192" t="s">
        <v>53</v>
      </c>
      <c r="G91" s="192" t="s">
        <v>214</v>
      </c>
      <c r="H91" s="192" t="s">
        <v>215</v>
      </c>
      <c r="I91" s="192" t="s">
        <v>216</v>
      </c>
      <c r="J91" s="192" t="s">
        <v>195</v>
      </c>
      <c r="K91" s="193" t="s">
        <v>217</v>
      </c>
      <c r="L91" s="194"/>
      <c r="M91" s="93" t="s">
        <v>19</v>
      </c>
      <c r="N91" s="94" t="s">
        <v>41</v>
      </c>
      <c r="O91" s="94" t="s">
        <v>218</v>
      </c>
      <c r="P91" s="94" t="s">
        <v>219</v>
      </c>
      <c r="Q91" s="94" t="s">
        <v>220</v>
      </c>
      <c r="R91" s="94" t="s">
        <v>221</v>
      </c>
      <c r="S91" s="94" t="s">
        <v>222</v>
      </c>
      <c r="T91" s="95" t="s">
        <v>223</v>
      </c>
      <c r="U91" s="189"/>
      <c r="V91" s="189"/>
      <c r="W91" s="189"/>
      <c r="X91" s="189"/>
      <c r="Y91" s="189"/>
      <c r="Z91" s="189"/>
      <c r="AA91" s="189"/>
      <c r="AB91" s="189"/>
      <c r="AC91" s="189"/>
      <c r="AD91" s="189"/>
      <c r="AE91" s="189"/>
    </row>
    <row r="92" s="2" customFormat="1" ht="22.8" customHeight="1">
      <c r="A92" s="39"/>
      <c r="B92" s="40"/>
      <c r="C92" s="100" t="s">
        <v>224</v>
      </c>
      <c r="D92" s="41"/>
      <c r="E92" s="41"/>
      <c r="F92" s="41"/>
      <c r="G92" s="41"/>
      <c r="H92" s="41"/>
      <c r="I92" s="41"/>
      <c r="J92" s="195">
        <f>BK92</f>
        <v>0</v>
      </c>
      <c r="K92" s="41"/>
      <c r="L92" s="45"/>
      <c r="M92" s="96"/>
      <c r="N92" s="196"/>
      <c r="O92" s="97"/>
      <c r="P92" s="197">
        <f>P93</f>
        <v>0</v>
      </c>
      <c r="Q92" s="97"/>
      <c r="R92" s="197">
        <f>R93</f>
        <v>0</v>
      </c>
      <c r="S92" s="97"/>
      <c r="T92" s="198">
        <f>T93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70</v>
      </c>
      <c r="AU92" s="18" t="s">
        <v>196</v>
      </c>
      <c r="BK92" s="199">
        <f>BK93</f>
        <v>0</v>
      </c>
    </row>
    <row r="93" s="12" customFormat="1" ht="25.92" customHeight="1">
      <c r="A93" s="12"/>
      <c r="B93" s="200"/>
      <c r="C93" s="201"/>
      <c r="D93" s="202" t="s">
        <v>70</v>
      </c>
      <c r="E93" s="203" t="s">
        <v>90</v>
      </c>
      <c r="F93" s="203" t="s">
        <v>464</v>
      </c>
      <c r="G93" s="201"/>
      <c r="H93" s="201"/>
      <c r="I93" s="204"/>
      <c r="J93" s="205">
        <f>BK93</f>
        <v>0</v>
      </c>
      <c r="K93" s="201"/>
      <c r="L93" s="206"/>
      <c r="M93" s="207"/>
      <c r="N93" s="208"/>
      <c r="O93" s="208"/>
      <c r="P93" s="209">
        <f>SUM(P94:P96)</f>
        <v>0</v>
      </c>
      <c r="Q93" s="208"/>
      <c r="R93" s="209">
        <f>SUM(R94:R96)</f>
        <v>0</v>
      </c>
      <c r="S93" s="208"/>
      <c r="T93" s="210">
        <f>SUM(T94:T96)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11" t="s">
        <v>134</v>
      </c>
      <c r="AT93" s="212" t="s">
        <v>70</v>
      </c>
      <c r="AU93" s="212" t="s">
        <v>71</v>
      </c>
      <c r="AY93" s="211" t="s">
        <v>227</v>
      </c>
      <c r="BK93" s="213">
        <f>SUM(BK94:BK96)</f>
        <v>0</v>
      </c>
    </row>
    <row r="94" s="2" customFormat="1" ht="44.25" customHeight="1">
      <c r="A94" s="39"/>
      <c r="B94" s="40"/>
      <c r="C94" s="216" t="s">
        <v>75</v>
      </c>
      <c r="D94" s="216" t="s">
        <v>229</v>
      </c>
      <c r="E94" s="217" t="s">
        <v>465</v>
      </c>
      <c r="F94" s="218" t="s">
        <v>466</v>
      </c>
      <c r="G94" s="219" t="s">
        <v>238</v>
      </c>
      <c r="H94" s="220">
        <v>1</v>
      </c>
      <c r="I94" s="221"/>
      <c r="J94" s="222">
        <f>ROUND(I94*H94,2)</f>
        <v>0</v>
      </c>
      <c r="K94" s="218" t="s">
        <v>232</v>
      </c>
      <c r="L94" s="45"/>
      <c r="M94" s="223" t="s">
        <v>19</v>
      </c>
      <c r="N94" s="224" t="s">
        <v>42</v>
      </c>
      <c r="O94" s="85"/>
      <c r="P94" s="225">
        <f>O94*H94</f>
        <v>0</v>
      </c>
      <c r="Q94" s="225">
        <v>0</v>
      </c>
      <c r="R94" s="225">
        <f>Q94*H94</f>
        <v>0</v>
      </c>
      <c r="S94" s="225">
        <v>0</v>
      </c>
      <c r="T94" s="226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7" t="s">
        <v>122</v>
      </c>
      <c r="AT94" s="227" t="s">
        <v>229</v>
      </c>
      <c r="AU94" s="227" t="s">
        <v>75</v>
      </c>
      <c r="AY94" s="18" t="s">
        <v>227</v>
      </c>
      <c r="BE94" s="228">
        <f>IF(N94="základní",J94,0)</f>
        <v>0</v>
      </c>
      <c r="BF94" s="228">
        <f>IF(N94="snížená",J94,0)</f>
        <v>0</v>
      </c>
      <c r="BG94" s="228">
        <f>IF(N94="zákl. přenesená",J94,0)</f>
        <v>0</v>
      </c>
      <c r="BH94" s="228">
        <f>IF(N94="sníž. přenesená",J94,0)</f>
        <v>0</v>
      </c>
      <c r="BI94" s="228">
        <f>IF(N94="nulová",J94,0)</f>
        <v>0</v>
      </c>
      <c r="BJ94" s="18" t="s">
        <v>75</v>
      </c>
      <c r="BK94" s="228">
        <f>ROUND(I94*H94,2)</f>
        <v>0</v>
      </c>
      <c r="BL94" s="18" t="s">
        <v>122</v>
      </c>
      <c r="BM94" s="227" t="s">
        <v>758</v>
      </c>
    </row>
    <row r="95" s="2" customFormat="1" ht="37.8" customHeight="1">
      <c r="A95" s="39"/>
      <c r="B95" s="40"/>
      <c r="C95" s="216" t="s">
        <v>79</v>
      </c>
      <c r="D95" s="216" t="s">
        <v>229</v>
      </c>
      <c r="E95" s="217" t="s">
        <v>478</v>
      </c>
      <c r="F95" s="218" t="s">
        <v>479</v>
      </c>
      <c r="G95" s="219" t="s">
        <v>470</v>
      </c>
      <c r="H95" s="220">
        <v>1</v>
      </c>
      <c r="I95" s="221"/>
      <c r="J95" s="222">
        <f>ROUND(I95*H95,2)</f>
        <v>0</v>
      </c>
      <c r="K95" s="218" t="s">
        <v>232</v>
      </c>
      <c r="L95" s="45"/>
      <c r="M95" s="223" t="s">
        <v>19</v>
      </c>
      <c r="N95" s="224" t="s">
        <v>42</v>
      </c>
      <c r="O95" s="85"/>
      <c r="P95" s="225">
        <f>O95*H95</f>
        <v>0</v>
      </c>
      <c r="Q95" s="225">
        <v>0</v>
      </c>
      <c r="R95" s="225">
        <f>Q95*H95</f>
        <v>0</v>
      </c>
      <c r="S95" s="225">
        <v>0</v>
      </c>
      <c r="T95" s="226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7" t="s">
        <v>122</v>
      </c>
      <c r="AT95" s="227" t="s">
        <v>229</v>
      </c>
      <c r="AU95" s="227" t="s">
        <v>75</v>
      </c>
      <c r="AY95" s="18" t="s">
        <v>227</v>
      </c>
      <c r="BE95" s="228">
        <f>IF(N95="základní",J95,0)</f>
        <v>0</v>
      </c>
      <c r="BF95" s="228">
        <f>IF(N95="snížená",J95,0)</f>
        <v>0</v>
      </c>
      <c r="BG95" s="228">
        <f>IF(N95="zákl. přenesená",J95,0)</f>
        <v>0</v>
      </c>
      <c r="BH95" s="228">
        <f>IF(N95="sníž. přenesená",J95,0)</f>
        <v>0</v>
      </c>
      <c r="BI95" s="228">
        <f>IF(N95="nulová",J95,0)</f>
        <v>0</v>
      </c>
      <c r="BJ95" s="18" t="s">
        <v>75</v>
      </c>
      <c r="BK95" s="228">
        <f>ROUND(I95*H95,2)</f>
        <v>0</v>
      </c>
      <c r="BL95" s="18" t="s">
        <v>122</v>
      </c>
      <c r="BM95" s="227" t="s">
        <v>759</v>
      </c>
    </row>
    <row r="96" s="2" customFormat="1">
      <c r="A96" s="39"/>
      <c r="B96" s="40"/>
      <c r="C96" s="41"/>
      <c r="D96" s="229" t="s">
        <v>240</v>
      </c>
      <c r="E96" s="41"/>
      <c r="F96" s="230" t="s">
        <v>481</v>
      </c>
      <c r="G96" s="41"/>
      <c r="H96" s="41"/>
      <c r="I96" s="231"/>
      <c r="J96" s="41"/>
      <c r="K96" s="41"/>
      <c r="L96" s="45"/>
      <c r="M96" s="286"/>
      <c r="N96" s="287"/>
      <c r="O96" s="278"/>
      <c r="P96" s="278"/>
      <c r="Q96" s="278"/>
      <c r="R96" s="278"/>
      <c r="S96" s="278"/>
      <c r="T96" s="288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240</v>
      </c>
      <c r="AU96" s="18" t="s">
        <v>75</v>
      </c>
    </row>
    <row r="97" s="2" customFormat="1" ht="6.96" customHeight="1">
      <c r="A97" s="39"/>
      <c r="B97" s="60"/>
      <c r="C97" s="61"/>
      <c r="D97" s="61"/>
      <c r="E97" s="61"/>
      <c r="F97" s="61"/>
      <c r="G97" s="61"/>
      <c r="H97" s="61"/>
      <c r="I97" s="61"/>
      <c r="J97" s="61"/>
      <c r="K97" s="61"/>
      <c r="L97" s="45"/>
      <c r="M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</sheetData>
  <sheetProtection sheet="1" autoFilter="0" formatColumns="0" formatRows="0" objects="1" scenarios="1" spinCount="100000" saltValue="IaY+2cpByJuu1ZZf07IfghSZfNS+Y++7gTp5Gnt23GG+7WmXMdBXz6Q6bgoCUFx8xyOmHjzaLolG4LnDjlpqyQ==" hashValue="1iXAOBb1lyql6CdhJB2yfucjako6i80xW66Ftn3rj/Df/d6qNvOHqdIVXdTrUBZ6gdl2ywd/clWn/NB35j5Huw==" algorithmName="SHA-512" password="CC35"/>
  <autoFilter ref="C91:K96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8:H78"/>
    <mergeCell ref="E82:H82"/>
    <mergeCell ref="E80:H80"/>
    <mergeCell ref="E84:H8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112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1"/>
      <c r="AT3" s="18" t="s">
        <v>79</v>
      </c>
    </row>
    <row r="4" s="1" customFormat="1" ht="24.96" customHeight="1">
      <c r="B4" s="21"/>
      <c r="D4" s="143" t="s">
        <v>174</v>
      </c>
      <c r="L4" s="21"/>
      <c r="M4" s="144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5" t="s">
        <v>16</v>
      </c>
      <c r="L6" s="21"/>
    </row>
    <row r="7" s="1" customFormat="1" ht="16.5" customHeight="1">
      <c r="B7" s="21"/>
      <c r="E7" s="146" t="str">
        <f>'Rekapitulace stavby'!K6</f>
        <v>Oprava přejezdů v obvodu Správy tratí Ústí nad Labem pro r. 2022</v>
      </c>
      <c r="F7" s="145"/>
      <c r="G7" s="145"/>
      <c r="H7" s="145"/>
      <c r="L7" s="21"/>
    </row>
    <row r="8" s="1" customFormat="1" ht="12" customHeight="1">
      <c r="B8" s="21"/>
      <c r="D8" s="145" t="s">
        <v>185</v>
      </c>
      <c r="L8" s="21"/>
    </row>
    <row r="9" s="2" customFormat="1" ht="16.5" customHeight="1">
      <c r="A9" s="39"/>
      <c r="B9" s="45"/>
      <c r="C9" s="39"/>
      <c r="D9" s="39"/>
      <c r="E9" s="146" t="s">
        <v>507</v>
      </c>
      <c r="F9" s="39"/>
      <c r="G9" s="39"/>
      <c r="H9" s="39"/>
      <c r="I9" s="39"/>
      <c r="J9" s="39"/>
      <c r="K9" s="39"/>
      <c r="L9" s="148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5" t="s">
        <v>187</v>
      </c>
      <c r="E10" s="39"/>
      <c r="F10" s="39"/>
      <c r="G10" s="39"/>
      <c r="H10" s="39"/>
      <c r="I10" s="39"/>
      <c r="J10" s="39"/>
      <c r="K10" s="39"/>
      <c r="L10" s="148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9" t="s">
        <v>760</v>
      </c>
      <c r="F11" s="39"/>
      <c r="G11" s="39"/>
      <c r="H11" s="39"/>
      <c r="I11" s="39"/>
      <c r="J11" s="39"/>
      <c r="K11" s="39"/>
      <c r="L11" s="14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5" t="s">
        <v>18</v>
      </c>
      <c r="E13" s="39"/>
      <c r="F13" s="134" t="s">
        <v>19</v>
      </c>
      <c r="G13" s="39"/>
      <c r="H13" s="39"/>
      <c r="I13" s="145" t="s">
        <v>20</v>
      </c>
      <c r="J13" s="134" t="s">
        <v>19</v>
      </c>
      <c r="K13" s="39"/>
      <c r="L13" s="14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5" t="s">
        <v>21</v>
      </c>
      <c r="E14" s="39"/>
      <c r="F14" s="134" t="s">
        <v>191</v>
      </c>
      <c r="G14" s="39"/>
      <c r="H14" s="39"/>
      <c r="I14" s="145" t="s">
        <v>23</v>
      </c>
      <c r="J14" s="150" t="str">
        <f>'Rekapitulace stavby'!AN8</f>
        <v>31. 8. 2021</v>
      </c>
      <c r="K14" s="39"/>
      <c r="L14" s="14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5" t="s">
        <v>25</v>
      </c>
      <c r="E16" s="39"/>
      <c r="F16" s="39"/>
      <c r="G16" s="39"/>
      <c r="H16" s="39"/>
      <c r="I16" s="145" t="s">
        <v>26</v>
      </c>
      <c r="J16" s="134" t="str">
        <f>IF('Rekapitulace stavby'!AN10="","",'Rekapitulace stavby'!AN10)</f>
        <v/>
      </c>
      <c r="K16" s="39"/>
      <c r="L16" s="14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tr">
        <f>IF('Rekapitulace stavby'!E11="","",'Rekapitulace stavby'!E11)</f>
        <v>Správa železnic, státní organizace</v>
      </c>
      <c r="F17" s="39"/>
      <c r="G17" s="39"/>
      <c r="H17" s="39"/>
      <c r="I17" s="145" t="s">
        <v>28</v>
      </c>
      <c r="J17" s="134" t="str">
        <f>IF('Rekapitulace stavby'!AN11="","",'Rekapitulace stavby'!AN11)</f>
        <v/>
      </c>
      <c r="K17" s="39"/>
      <c r="L17" s="14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5" t="s">
        <v>29</v>
      </c>
      <c r="E19" s="39"/>
      <c r="F19" s="39"/>
      <c r="G19" s="39"/>
      <c r="H19" s="39"/>
      <c r="I19" s="145" t="s">
        <v>26</v>
      </c>
      <c r="J19" s="34" t="str">
        <f>'Rekapitulace stavby'!AN13</f>
        <v>Vyplň údaj</v>
      </c>
      <c r="K19" s="39"/>
      <c r="L19" s="14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5" t="s">
        <v>28</v>
      </c>
      <c r="J20" s="34" t="str">
        <f>'Rekapitulace stavby'!AN14</f>
        <v>Vyplň údaj</v>
      </c>
      <c r="K20" s="39"/>
      <c r="L20" s="14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5" t="s">
        <v>31</v>
      </c>
      <c r="E22" s="39"/>
      <c r="F22" s="39"/>
      <c r="G22" s="39"/>
      <c r="H22" s="39"/>
      <c r="I22" s="145" t="s">
        <v>26</v>
      </c>
      <c r="J22" s="134" t="str">
        <f>IF('Rekapitulace stavby'!AN16="","",'Rekapitulace stavby'!AN16)</f>
        <v/>
      </c>
      <c r="K22" s="39"/>
      <c r="L22" s="14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tr">
        <f>IF('Rekapitulace stavby'!E17="","",'Rekapitulace stavby'!E17)</f>
        <v xml:space="preserve"> </v>
      </c>
      <c r="F23" s="39"/>
      <c r="G23" s="39"/>
      <c r="H23" s="39"/>
      <c r="I23" s="145" t="s">
        <v>28</v>
      </c>
      <c r="J23" s="134" t="str">
        <f>IF('Rekapitulace stavby'!AN17="","",'Rekapitulace stavby'!AN17)</f>
        <v/>
      </c>
      <c r="K23" s="39"/>
      <c r="L23" s="14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5" t="s">
        <v>33</v>
      </c>
      <c r="E25" s="39"/>
      <c r="F25" s="39"/>
      <c r="G25" s="39"/>
      <c r="H25" s="39"/>
      <c r="I25" s="145" t="s">
        <v>26</v>
      </c>
      <c r="J25" s="134" t="s">
        <v>19</v>
      </c>
      <c r="K25" s="39"/>
      <c r="L25" s="14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192</v>
      </c>
      <c r="F26" s="39"/>
      <c r="G26" s="39"/>
      <c r="H26" s="39"/>
      <c r="I26" s="145" t="s">
        <v>28</v>
      </c>
      <c r="J26" s="134" t="s">
        <v>19</v>
      </c>
      <c r="K26" s="39"/>
      <c r="L26" s="14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8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5" t="s">
        <v>35</v>
      </c>
      <c r="E28" s="39"/>
      <c r="F28" s="39"/>
      <c r="G28" s="39"/>
      <c r="H28" s="39"/>
      <c r="I28" s="39"/>
      <c r="J28" s="39"/>
      <c r="K28" s="39"/>
      <c r="L28" s="14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1"/>
      <c r="B29" s="152"/>
      <c r="C29" s="151"/>
      <c r="D29" s="151"/>
      <c r="E29" s="153" t="s">
        <v>19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5"/>
      <c r="J31" s="155"/>
      <c r="K31" s="155"/>
      <c r="L31" s="148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6" t="s">
        <v>37</v>
      </c>
      <c r="E32" s="39"/>
      <c r="F32" s="39"/>
      <c r="G32" s="39"/>
      <c r="H32" s="39"/>
      <c r="I32" s="39"/>
      <c r="J32" s="157">
        <f>ROUND(J86, 2)</f>
        <v>0</v>
      </c>
      <c r="K32" s="39"/>
      <c r="L32" s="14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5"/>
      <c r="E33" s="155"/>
      <c r="F33" s="155"/>
      <c r="G33" s="155"/>
      <c r="H33" s="155"/>
      <c r="I33" s="155"/>
      <c r="J33" s="155"/>
      <c r="K33" s="155"/>
      <c r="L33" s="14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8" t="s">
        <v>39</v>
      </c>
      <c r="G34" s="39"/>
      <c r="H34" s="39"/>
      <c r="I34" s="158" t="s">
        <v>38</v>
      </c>
      <c r="J34" s="158" t="s">
        <v>40</v>
      </c>
      <c r="K34" s="39"/>
      <c r="L34" s="14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47" t="s">
        <v>41</v>
      </c>
      <c r="E35" s="145" t="s">
        <v>42</v>
      </c>
      <c r="F35" s="159">
        <f>ROUND((SUM(BE86:BE89)),  2)</f>
        <v>0</v>
      </c>
      <c r="G35" s="39"/>
      <c r="H35" s="39"/>
      <c r="I35" s="160">
        <v>0.20999999999999999</v>
      </c>
      <c r="J35" s="159">
        <f>ROUND(((SUM(BE86:BE89))*I35),  2)</f>
        <v>0</v>
      </c>
      <c r="K35" s="39"/>
      <c r="L35" s="14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5" t="s">
        <v>43</v>
      </c>
      <c r="F36" s="159">
        <f>ROUND((SUM(BF86:BF89)),  2)</f>
        <v>0</v>
      </c>
      <c r="G36" s="39"/>
      <c r="H36" s="39"/>
      <c r="I36" s="160">
        <v>0.14999999999999999</v>
      </c>
      <c r="J36" s="159">
        <f>ROUND(((SUM(BF86:BF89))*I36),  2)</f>
        <v>0</v>
      </c>
      <c r="K36" s="39"/>
      <c r="L36" s="14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5" t="s">
        <v>44</v>
      </c>
      <c r="F37" s="159">
        <f>ROUND((SUM(BG86:BG89)),  2)</f>
        <v>0</v>
      </c>
      <c r="G37" s="39"/>
      <c r="H37" s="39"/>
      <c r="I37" s="160">
        <v>0.20999999999999999</v>
      </c>
      <c r="J37" s="159">
        <f>0</f>
        <v>0</v>
      </c>
      <c r="K37" s="39"/>
      <c r="L37" s="14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5" t="s">
        <v>45</v>
      </c>
      <c r="F38" s="159">
        <f>ROUND((SUM(BH86:BH89)),  2)</f>
        <v>0</v>
      </c>
      <c r="G38" s="39"/>
      <c r="H38" s="39"/>
      <c r="I38" s="160">
        <v>0.14999999999999999</v>
      </c>
      <c r="J38" s="159">
        <f>0</f>
        <v>0</v>
      </c>
      <c r="K38" s="39"/>
      <c r="L38" s="14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5" t="s">
        <v>46</v>
      </c>
      <c r="F39" s="159">
        <f>ROUND((SUM(BI86:BI89)),  2)</f>
        <v>0</v>
      </c>
      <c r="G39" s="39"/>
      <c r="H39" s="39"/>
      <c r="I39" s="160">
        <v>0</v>
      </c>
      <c r="J39" s="159">
        <f>0</f>
        <v>0</v>
      </c>
      <c r="K39" s="39"/>
      <c r="L39" s="14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1"/>
      <c r="D41" s="162" t="s">
        <v>47</v>
      </c>
      <c r="E41" s="163"/>
      <c r="F41" s="163"/>
      <c r="G41" s="164" t="s">
        <v>48</v>
      </c>
      <c r="H41" s="165" t="s">
        <v>49</v>
      </c>
      <c r="I41" s="163"/>
      <c r="J41" s="166">
        <f>SUM(J32:J39)</f>
        <v>0</v>
      </c>
      <c r="K41" s="167"/>
      <c r="L41" s="148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8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8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193</v>
      </c>
      <c r="D47" s="41"/>
      <c r="E47" s="41"/>
      <c r="F47" s="41"/>
      <c r="G47" s="41"/>
      <c r="H47" s="41"/>
      <c r="I47" s="41"/>
      <c r="J47" s="41"/>
      <c r="K47" s="41"/>
      <c r="L47" s="148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2" t="str">
        <f>E7</f>
        <v>Oprava přejezdů v obvodu Správy tratí Ústí nad Labem pro r. 2022</v>
      </c>
      <c r="F50" s="33"/>
      <c r="G50" s="33"/>
      <c r="H50" s="33"/>
      <c r="I50" s="41"/>
      <c r="J50" s="41"/>
      <c r="K50" s="41"/>
      <c r="L50" s="14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185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2" t="s">
        <v>507</v>
      </c>
      <c r="F52" s="41"/>
      <c r="G52" s="41"/>
      <c r="H52" s="41"/>
      <c r="I52" s="41"/>
      <c r="J52" s="41"/>
      <c r="K52" s="41"/>
      <c r="L52" s="14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187</v>
      </c>
      <c r="D53" s="41"/>
      <c r="E53" s="41"/>
      <c r="F53" s="41"/>
      <c r="G53" s="41"/>
      <c r="H53" s="41"/>
      <c r="I53" s="41"/>
      <c r="J53" s="41"/>
      <c r="K53" s="41"/>
      <c r="L53" s="148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∑ - Materiál dodávaný objednatelem (TO Lovosice) - NEOCEŇOVAT</v>
      </c>
      <c r="F54" s="41"/>
      <c r="G54" s="41"/>
      <c r="H54" s="41"/>
      <c r="I54" s="41"/>
      <c r="J54" s="41"/>
      <c r="K54" s="41"/>
      <c r="L54" s="148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8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Obvod ST Ústí n.L.</v>
      </c>
      <c r="G56" s="41"/>
      <c r="H56" s="41"/>
      <c r="I56" s="33" t="s">
        <v>23</v>
      </c>
      <c r="J56" s="73" t="str">
        <f>IF(J14="","",J14)</f>
        <v>31. 8. 2021</v>
      </c>
      <c r="K56" s="41"/>
      <c r="L56" s="14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Správa železnic, státní organizace</v>
      </c>
      <c r="G58" s="41"/>
      <c r="H58" s="41"/>
      <c r="I58" s="33" t="s">
        <v>31</v>
      </c>
      <c r="J58" s="37" t="str">
        <f>E23</f>
        <v xml:space="preserve"> </v>
      </c>
      <c r="K58" s="41"/>
      <c r="L58" s="14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33</v>
      </c>
      <c r="J59" s="37" t="str">
        <f>E26</f>
        <v>Jan Seemann</v>
      </c>
      <c r="K59" s="41"/>
      <c r="L59" s="14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8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4" t="s">
        <v>194</v>
      </c>
      <c r="D61" s="175"/>
      <c r="E61" s="175"/>
      <c r="F61" s="175"/>
      <c r="G61" s="175"/>
      <c r="H61" s="175"/>
      <c r="I61" s="175"/>
      <c r="J61" s="176" t="s">
        <v>195</v>
      </c>
      <c r="K61" s="175"/>
      <c r="L61" s="148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8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7" t="s">
        <v>69</v>
      </c>
      <c r="D63" s="41"/>
      <c r="E63" s="41"/>
      <c r="F63" s="41"/>
      <c r="G63" s="41"/>
      <c r="H63" s="41"/>
      <c r="I63" s="41"/>
      <c r="J63" s="103">
        <f>J86</f>
        <v>0</v>
      </c>
      <c r="K63" s="41"/>
      <c r="L63" s="148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196</v>
      </c>
    </row>
    <row r="64" s="9" customFormat="1" ht="24.96" customHeight="1">
      <c r="A64" s="9"/>
      <c r="B64" s="178"/>
      <c r="C64" s="179"/>
      <c r="D64" s="180" t="s">
        <v>486</v>
      </c>
      <c r="E64" s="181"/>
      <c r="F64" s="181"/>
      <c r="G64" s="181"/>
      <c r="H64" s="181"/>
      <c r="I64" s="181"/>
      <c r="J64" s="182">
        <f>J87</f>
        <v>0</v>
      </c>
      <c r="K64" s="179"/>
      <c r="L64" s="18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48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48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48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212</v>
      </c>
      <c r="D71" s="41"/>
      <c r="E71" s="41"/>
      <c r="F71" s="41"/>
      <c r="G71" s="41"/>
      <c r="H71" s="41"/>
      <c r="I71" s="41"/>
      <c r="J71" s="41"/>
      <c r="K71" s="41"/>
      <c r="L71" s="148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48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48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72" t="str">
        <f>E7</f>
        <v>Oprava přejezdů v obvodu Správy tratí Ústí nad Labem pro r. 2022</v>
      </c>
      <c r="F74" s="33"/>
      <c r="G74" s="33"/>
      <c r="H74" s="33"/>
      <c r="I74" s="41"/>
      <c r="J74" s="41"/>
      <c r="K74" s="41"/>
      <c r="L74" s="148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1" customFormat="1" ht="12" customHeight="1">
      <c r="B75" s="22"/>
      <c r="C75" s="33" t="s">
        <v>185</v>
      </c>
      <c r="D75" s="23"/>
      <c r="E75" s="23"/>
      <c r="F75" s="23"/>
      <c r="G75" s="23"/>
      <c r="H75" s="23"/>
      <c r="I75" s="23"/>
      <c r="J75" s="23"/>
      <c r="K75" s="23"/>
      <c r="L75" s="21"/>
    </row>
    <row r="76" s="2" customFormat="1" ht="16.5" customHeight="1">
      <c r="A76" s="39"/>
      <c r="B76" s="40"/>
      <c r="C76" s="41"/>
      <c r="D76" s="41"/>
      <c r="E76" s="172" t="s">
        <v>507</v>
      </c>
      <c r="F76" s="41"/>
      <c r="G76" s="41"/>
      <c r="H76" s="41"/>
      <c r="I76" s="41"/>
      <c r="J76" s="41"/>
      <c r="K76" s="41"/>
      <c r="L76" s="148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187</v>
      </c>
      <c r="D77" s="41"/>
      <c r="E77" s="41"/>
      <c r="F77" s="41"/>
      <c r="G77" s="41"/>
      <c r="H77" s="41"/>
      <c r="I77" s="41"/>
      <c r="J77" s="41"/>
      <c r="K77" s="41"/>
      <c r="L77" s="148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70" t="str">
        <f>E11</f>
        <v>∑ - Materiál dodávaný objednatelem (TO Lovosice) - NEOCEŇOVAT</v>
      </c>
      <c r="F78" s="41"/>
      <c r="G78" s="41"/>
      <c r="H78" s="41"/>
      <c r="I78" s="41"/>
      <c r="J78" s="41"/>
      <c r="K78" s="41"/>
      <c r="L78" s="148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48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21</v>
      </c>
      <c r="D80" s="41"/>
      <c r="E80" s="41"/>
      <c r="F80" s="28" t="str">
        <f>F14</f>
        <v>Obvod ST Ústí n.L.</v>
      </c>
      <c r="G80" s="41"/>
      <c r="H80" s="41"/>
      <c r="I80" s="33" t="s">
        <v>23</v>
      </c>
      <c r="J80" s="73" t="str">
        <f>IF(J14="","",J14)</f>
        <v>31. 8. 2021</v>
      </c>
      <c r="K80" s="41"/>
      <c r="L80" s="148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8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25</v>
      </c>
      <c r="D82" s="41"/>
      <c r="E82" s="41"/>
      <c r="F82" s="28" t="str">
        <f>E17</f>
        <v>Správa železnic, státní organizace</v>
      </c>
      <c r="G82" s="41"/>
      <c r="H82" s="41"/>
      <c r="I82" s="33" t="s">
        <v>31</v>
      </c>
      <c r="J82" s="37" t="str">
        <f>E23</f>
        <v xml:space="preserve"> </v>
      </c>
      <c r="K82" s="41"/>
      <c r="L82" s="148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29</v>
      </c>
      <c r="D83" s="41"/>
      <c r="E83" s="41"/>
      <c r="F83" s="28" t="str">
        <f>IF(E20="","",E20)</f>
        <v>Vyplň údaj</v>
      </c>
      <c r="G83" s="41"/>
      <c r="H83" s="41"/>
      <c r="I83" s="33" t="s">
        <v>33</v>
      </c>
      <c r="J83" s="37" t="str">
        <f>E26</f>
        <v>Jan Seemann</v>
      </c>
      <c r="K83" s="41"/>
      <c r="L83" s="148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8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1" customFormat="1" ht="29.28" customHeight="1">
      <c r="A85" s="189"/>
      <c r="B85" s="190"/>
      <c r="C85" s="191" t="s">
        <v>213</v>
      </c>
      <c r="D85" s="192" t="s">
        <v>56</v>
      </c>
      <c r="E85" s="192" t="s">
        <v>52</v>
      </c>
      <c r="F85" s="192" t="s">
        <v>53</v>
      </c>
      <c r="G85" s="192" t="s">
        <v>214</v>
      </c>
      <c r="H85" s="192" t="s">
        <v>215</v>
      </c>
      <c r="I85" s="192" t="s">
        <v>216</v>
      </c>
      <c r="J85" s="192" t="s">
        <v>195</v>
      </c>
      <c r="K85" s="193" t="s">
        <v>217</v>
      </c>
      <c r="L85" s="194"/>
      <c r="M85" s="93" t="s">
        <v>19</v>
      </c>
      <c r="N85" s="94" t="s">
        <v>41</v>
      </c>
      <c r="O85" s="94" t="s">
        <v>218</v>
      </c>
      <c r="P85" s="94" t="s">
        <v>219</v>
      </c>
      <c r="Q85" s="94" t="s">
        <v>220</v>
      </c>
      <c r="R85" s="94" t="s">
        <v>221</v>
      </c>
      <c r="S85" s="94" t="s">
        <v>222</v>
      </c>
      <c r="T85" s="95" t="s">
        <v>223</v>
      </c>
      <c r="U85" s="189"/>
      <c r="V85" s="189"/>
      <c r="W85" s="189"/>
      <c r="X85" s="189"/>
      <c r="Y85" s="189"/>
      <c r="Z85" s="189"/>
      <c r="AA85" s="189"/>
      <c r="AB85" s="189"/>
      <c r="AC85" s="189"/>
      <c r="AD85" s="189"/>
      <c r="AE85" s="189"/>
    </row>
    <row r="86" s="2" customFormat="1" ht="22.8" customHeight="1">
      <c r="A86" s="39"/>
      <c r="B86" s="40"/>
      <c r="C86" s="100" t="s">
        <v>224</v>
      </c>
      <c r="D86" s="41"/>
      <c r="E86" s="41"/>
      <c r="F86" s="41"/>
      <c r="G86" s="41"/>
      <c r="H86" s="41"/>
      <c r="I86" s="41"/>
      <c r="J86" s="195">
        <f>BK86</f>
        <v>0</v>
      </c>
      <c r="K86" s="41"/>
      <c r="L86" s="45"/>
      <c r="M86" s="96"/>
      <c r="N86" s="196"/>
      <c r="O86" s="97"/>
      <c r="P86" s="197">
        <f>P87</f>
        <v>0</v>
      </c>
      <c r="Q86" s="97"/>
      <c r="R86" s="197">
        <f>R87</f>
        <v>7.2035999999999998</v>
      </c>
      <c r="S86" s="97"/>
      <c r="T86" s="198">
        <f>T87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70</v>
      </c>
      <c r="AU86" s="18" t="s">
        <v>196</v>
      </c>
      <c r="BK86" s="199">
        <f>BK87</f>
        <v>0</v>
      </c>
    </row>
    <row r="87" s="12" customFormat="1" ht="25.92" customHeight="1">
      <c r="A87" s="12"/>
      <c r="B87" s="200"/>
      <c r="C87" s="201"/>
      <c r="D87" s="202" t="s">
        <v>70</v>
      </c>
      <c r="E87" s="203" t="s">
        <v>487</v>
      </c>
      <c r="F87" s="203" t="s">
        <v>488</v>
      </c>
      <c r="G87" s="201"/>
      <c r="H87" s="201"/>
      <c r="I87" s="204"/>
      <c r="J87" s="205">
        <f>BK87</f>
        <v>0</v>
      </c>
      <c r="K87" s="201"/>
      <c r="L87" s="206"/>
      <c r="M87" s="207"/>
      <c r="N87" s="208"/>
      <c r="O87" s="208"/>
      <c r="P87" s="209">
        <f>SUM(P88:P89)</f>
        <v>0</v>
      </c>
      <c r="Q87" s="208"/>
      <c r="R87" s="209">
        <f>SUM(R88:R89)</f>
        <v>7.2035999999999998</v>
      </c>
      <c r="S87" s="208"/>
      <c r="T87" s="210">
        <f>SUM(T88:T89)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11" t="s">
        <v>122</v>
      </c>
      <c r="AT87" s="212" t="s">
        <v>70</v>
      </c>
      <c r="AU87" s="212" t="s">
        <v>71</v>
      </c>
      <c r="AY87" s="211" t="s">
        <v>227</v>
      </c>
      <c r="BK87" s="213">
        <f>SUM(BK88:BK89)</f>
        <v>0</v>
      </c>
    </row>
    <row r="88" s="2" customFormat="1" ht="16.5" customHeight="1">
      <c r="A88" s="39"/>
      <c r="B88" s="40"/>
      <c r="C88" s="266" t="s">
        <v>75</v>
      </c>
      <c r="D88" s="266" t="s">
        <v>328</v>
      </c>
      <c r="E88" s="267" t="s">
        <v>489</v>
      </c>
      <c r="F88" s="268" t="s">
        <v>490</v>
      </c>
      <c r="G88" s="269" t="s">
        <v>180</v>
      </c>
      <c r="H88" s="270">
        <v>120</v>
      </c>
      <c r="I88" s="271"/>
      <c r="J88" s="272">
        <f>ROUND(I88*H88,2)</f>
        <v>0</v>
      </c>
      <c r="K88" s="268" t="s">
        <v>232</v>
      </c>
      <c r="L88" s="273"/>
      <c r="M88" s="274" t="s">
        <v>19</v>
      </c>
      <c r="N88" s="275" t="s">
        <v>42</v>
      </c>
      <c r="O88" s="85"/>
      <c r="P88" s="225">
        <f>O88*H88</f>
        <v>0</v>
      </c>
      <c r="Q88" s="225">
        <v>0.06003</v>
      </c>
      <c r="R88" s="225">
        <f>Q88*H88</f>
        <v>7.2035999999999998</v>
      </c>
      <c r="S88" s="225">
        <v>0</v>
      </c>
      <c r="T88" s="226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27" t="s">
        <v>331</v>
      </c>
      <c r="AT88" s="227" t="s">
        <v>328</v>
      </c>
      <c r="AU88" s="227" t="s">
        <v>75</v>
      </c>
      <c r="AY88" s="18" t="s">
        <v>227</v>
      </c>
      <c r="BE88" s="228">
        <f>IF(N88="základní",J88,0)</f>
        <v>0</v>
      </c>
      <c r="BF88" s="228">
        <f>IF(N88="snížená",J88,0)</f>
        <v>0</v>
      </c>
      <c r="BG88" s="228">
        <f>IF(N88="zákl. přenesená",J88,0)</f>
        <v>0</v>
      </c>
      <c r="BH88" s="228">
        <f>IF(N88="sníž. přenesená",J88,0)</f>
        <v>0</v>
      </c>
      <c r="BI88" s="228">
        <f>IF(N88="nulová",J88,0)</f>
        <v>0</v>
      </c>
      <c r="BJ88" s="18" t="s">
        <v>75</v>
      </c>
      <c r="BK88" s="228">
        <f>ROUND(I88*H88,2)</f>
        <v>0</v>
      </c>
      <c r="BL88" s="18" t="s">
        <v>331</v>
      </c>
      <c r="BM88" s="227" t="s">
        <v>491</v>
      </c>
    </row>
    <row r="89" s="13" customFormat="1">
      <c r="A89" s="13"/>
      <c r="B89" s="234"/>
      <c r="C89" s="235"/>
      <c r="D89" s="229" t="s">
        <v>242</v>
      </c>
      <c r="E89" s="236" t="s">
        <v>19</v>
      </c>
      <c r="F89" s="237" t="s">
        <v>761</v>
      </c>
      <c r="G89" s="235"/>
      <c r="H89" s="238">
        <v>120</v>
      </c>
      <c r="I89" s="239"/>
      <c r="J89" s="235"/>
      <c r="K89" s="235"/>
      <c r="L89" s="240"/>
      <c r="M89" s="283"/>
      <c r="N89" s="284"/>
      <c r="O89" s="284"/>
      <c r="P89" s="284"/>
      <c r="Q89" s="284"/>
      <c r="R89" s="284"/>
      <c r="S89" s="284"/>
      <c r="T89" s="285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44" t="s">
        <v>242</v>
      </c>
      <c r="AU89" s="244" t="s">
        <v>75</v>
      </c>
      <c r="AV89" s="13" t="s">
        <v>79</v>
      </c>
      <c r="AW89" s="13" t="s">
        <v>32</v>
      </c>
      <c r="AX89" s="13" t="s">
        <v>75</v>
      </c>
      <c r="AY89" s="244" t="s">
        <v>227</v>
      </c>
    </row>
    <row r="90" s="2" customFormat="1" ht="6.96" customHeight="1">
      <c r="A90" s="39"/>
      <c r="B90" s="60"/>
      <c r="C90" s="61"/>
      <c r="D90" s="61"/>
      <c r="E90" s="61"/>
      <c r="F90" s="61"/>
      <c r="G90" s="61"/>
      <c r="H90" s="61"/>
      <c r="I90" s="61"/>
      <c r="J90" s="61"/>
      <c r="K90" s="61"/>
      <c r="L90" s="45"/>
      <c r="M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</sheetData>
  <sheetProtection sheet="1" autoFilter="0" formatColumns="0" formatRows="0" objects="1" scenarios="1" spinCount="100000" saltValue="oCEhuq8x1JicUUZQkH6jPJH3dxEdSN5fVmV5dardcYPW6RpnMTg5NPUNL7Ih6xSrXyPegdIbzEpEHexU3UxPTg==" hashValue="WWUNdd8nsHUKeU4zcUKGGn+RsgQDt0BwAVEnvJR/kBFVB7/IVdwECDulpEsj98B6RrhcKtniTVc8l5+wqmslxw==" algorithmName="SHA-512" password="CC35"/>
  <autoFilter ref="C85:K8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Seemann Jan, DiS.</dc:creator>
  <cp:lastModifiedBy>Seemann Jan, DiS.</cp:lastModifiedBy>
  <dcterms:created xsi:type="dcterms:W3CDTF">2022-02-23T12:42:12Z</dcterms:created>
  <dcterms:modified xsi:type="dcterms:W3CDTF">2022-02-23T12:42:46Z</dcterms:modified>
</cp:coreProperties>
</file>